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5" yWindow="210" windowWidth="5895" windowHeight="6540" activeTab="0"/>
  </bookViews>
  <sheets>
    <sheet name="proj.URM" sheetId="1" r:id="rId1"/>
  </sheets>
  <definedNames>
    <definedName name="_xlnm.Print_Area" localSheetId="0">'proj.URM'!$A$1:$J$152</definedName>
    <definedName name="_xlnm.Print_Titles" localSheetId="0">'proj.URM'!$4:$7</definedName>
  </definedNames>
  <calcPr fullCalcOnLoad="1"/>
</workbook>
</file>

<file path=xl/sharedStrings.xml><?xml version="1.0" encoding="utf-8"?>
<sst xmlns="http://schemas.openxmlformats.org/spreadsheetml/2006/main" count="267" uniqueCount="233">
  <si>
    <t>ca 500m</t>
  </si>
  <si>
    <t xml:space="preserve">WG WPI </t>
  </si>
  <si>
    <t xml:space="preserve">ZADANIA POZA WPI </t>
  </si>
  <si>
    <t xml:space="preserve">OGÓŁEM </t>
  </si>
  <si>
    <t xml:space="preserve">DZIAŁ 921  Kultura  i ochrona dziedzictwa narodowego </t>
  </si>
  <si>
    <t>Rozdział 92116 - Biblioteki</t>
  </si>
  <si>
    <t>Komputeryzacja Miejskiej Biblioteki Publicznej</t>
  </si>
  <si>
    <t>DZIAŁ754   Bezpieczeństwo publiczne i ochrona przeciwpożarowa</t>
  </si>
  <si>
    <t>Wymiana stolarki okiennej w MOPS przy ul.Granicznej 1</t>
  </si>
  <si>
    <t>Rozdział 85302  - Domy pomocy społecznej</t>
  </si>
  <si>
    <t>Zakupy inwestycyjne dla Domu Pomocy Społecznej w Kaliszu</t>
  </si>
  <si>
    <t>uzupełnienie wyposażenia kuchni, urządzenia biurowe</t>
  </si>
  <si>
    <t>Rozdział 75495  Pozostała działaność</t>
  </si>
  <si>
    <t>Rozbudowa Centralnego Systemu Alarmowego miasta Kalisza</t>
  </si>
  <si>
    <t>Środki z Urzędu Marszałkowskiego (totalizator sportowy) przyznane na modernizację hali sportowej  w wysokości 1.150 tys.zł. (2004r. 500 tys.zł. 2005r. - 650 tys.zł;</t>
  </si>
  <si>
    <t>WYDATKI DO POKRYCIA ZE ŚRODKÓW WŁASNYCH (BUDŻET)</t>
  </si>
  <si>
    <t>l.p.</t>
  </si>
  <si>
    <t>NAZWA  ZADANIA</t>
  </si>
  <si>
    <t>ZAKRES RZECZOWY</t>
  </si>
  <si>
    <t>proces ciągły</t>
  </si>
  <si>
    <t>0,65 km</t>
  </si>
  <si>
    <t>2004 - 2005</t>
  </si>
  <si>
    <t>Wykupy terenów pod inwestycje, budownictwo mieszkaniowe, wykupy udziałów, nabycie nieruchomości, odszkodowania itp.</t>
  </si>
  <si>
    <t>2002 - 2006</t>
  </si>
  <si>
    <t>Budowa sali gimnastycznej w Zespole Szkół Ponadgimnazjalnych nr 3 przy ul. Wąskiej</t>
  </si>
  <si>
    <t>Wpłata na rzecz Związku Komunalnego Gmin "Czyste Miasto czysta Gmina" na dofinansowanie budowy Zakładu Utylizacji Odpadów Komunalnych w Prażuchach Nowych</t>
  </si>
  <si>
    <t>Inwestycje realizowane w ramach społecznych inicjatyw inwestycyjnych (udział środków ludności w wysokości ca 40%)</t>
  </si>
  <si>
    <t>wymiana podłóg, stolarki okiennej i drzwiowej, instalacji c.o, elektrycznej, modernizacja zaplecza socjalno - szatniowego, docieplenie bud. wraz z elewacją</t>
  </si>
  <si>
    <t>2002 - 2005</t>
  </si>
  <si>
    <t>Udziały dla Kaliskiego Towarzystwa Budownictwa Społecznego</t>
  </si>
  <si>
    <t>Przewidywane środki z Przedsiębiorstwa Wodociągów i Kanalizacii jako dofinansowanie budowy sieci j.w (8.500.000 zł)</t>
  </si>
  <si>
    <t>m.in. budowa sieci wodociąg., kanaliz. sanitarnej i deszczowej, chodników i innych obiektów</t>
  </si>
  <si>
    <t>Budowa ścieżek rowerowych z możliwością bezpiecznego wyjazdu z centrum miasta</t>
  </si>
  <si>
    <t>Przewidywane środki strukturalne z Unii Europejskiej na budowę sieci kanalizacyjnych w latach 2007 - 2012</t>
  </si>
  <si>
    <t>Komputeryzacja Urzędu Miejskiego wraz ze stworzeniem serwisu internetowego Miasta</t>
  </si>
  <si>
    <t xml:space="preserve">Przewidywane środki strukturalne z Unii Europejskiej na budowę sieci kanalizacyjnych ( 47.500.000 zł),  </t>
  </si>
  <si>
    <t xml:space="preserve">Przewidywane środki z Unii Europejskiej na modernizację ul. Wrocławskiej (6.800.000 zł), </t>
  </si>
  <si>
    <t>RAZEM</t>
  </si>
  <si>
    <t>Przewidywane środki z Gminnego i Powiatowego Funduszu Ochrony Środowiska i  Gospodarki Wodnej na budowę alejek w parku i kolektora deszczowego wzdłuż Krępicy</t>
  </si>
  <si>
    <t>Przewidywane środki z Unii Europejskiej na modernizację miejskich sieci ciepłowniczych (9.560.000 zł)</t>
  </si>
  <si>
    <t>Środki na pokrycie inwestycji z opłat za koncesje na  sprzedaż alkoholu</t>
  </si>
  <si>
    <t>2004-2006</t>
  </si>
  <si>
    <t>OGÓŁEM</t>
  </si>
  <si>
    <t>DZIAŁ 600 Transport i łączność</t>
  </si>
  <si>
    <t>DZIAŁ 400 - Wytwarzanie i zaopatrywanie w energię elektryczną gaz i wodę</t>
  </si>
  <si>
    <t>Rozdział 70005 - Gospodarka gruntami i nieruchomościami</t>
  </si>
  <si>
    <t>Rozdział 70021 - Towarzystwa budownictwa społecznego</t>
  </si>
  <si>
    <t>Rozdział 70095 -  Pozostała działalność</t>
  </si>
  <si>
    <t xml:space="preserve">DZIAŁ 750 - Administracja publiczna  </t>
  </si>
  <si>
    <t>Rozdział 75023 - Urzędy gmin (miast i miast na prawach powiatu)</t>
  </si>
  <si>
    <t xml:space="preserve">DZIAŁ 801 - Oświata i wychowanie </t>
  </si>
  <si>
    <t>Rozdział 80101 - Szkoły podstawowe</t>
  </si>
  <si>
    <t>Rozdział 80110 - Gimnazja</t>
  </si>
  <si>
    <t>Rozdział 80130 - Szkoły zawodowe</t>
  </si>
  <si>
    <t>Rozdział 80120 - Licea</t>
  </si>
  <si>
    <t>DZIAŁ 854 - Edukacyjna opieka wychowawcza</t>
  </si>
  <si>
    <t>Rozdział 40001 - Dostarczanie ciepła</t>
  </si>
  <si>
    <t xml:space="preserve">Rozdział 90001 - Gospodarka ściekowa i ochrona wód </t>
  </si>
  <si>
    <t xml:space="preserve">Rozdział 90002 - Gospodarka odpadami </t>
  </si>
  <si>
    <t>Rozdział 90015 - Oświetlenie ulic, placów i  dróg</t>
  </si>
  <si>
    <t>Rozdział 90095 - Pozostała działalność</t>
  </si>
  <si>
    <t>DZIAŁ 851 - Ochrona zdrowia</t>
  </si>
  <si>
    <t>DZIAŁ 926 Kultura fizyczna i sport</t>
  </si>
  <si>
    <t>Rozdział 92601 - Obiekty sportowe</t>
  </si>
  <si>
    <t>DZIAŁ 900  Gospodarka komunalna i ochrona środowiska</t>
  </si>
  <si>
    <t xml:space="preserve">Założone dofinansowanie </t>
  </si>
  <si>
    <t>DZIAŁ 700  - Gospodarka mieszkaniowa</t>
  </si>
  <si>
    <t>DZIAŁ 600 - Transport i łączność</t>
  </si>
  <si>
    <t>DZIAŁ 900 - Gospodarka komunalna i ochrona środowiska</t>
  </si>
  <si>
    <t>DZIAŁ 926 - Kultura fizyczna i sport</t>
  </si>
  <si>
    <t>Środki z Urzędu Marszałkowskiego (totalizator sportowy) przewidywane na modernizację stadionu ( 3.000 tys.zł)</t>
  </si>
  <si>
    <t>Środki z Urzędu Marszałkowskiego (totalizator sportowy) przyznane na modernizację hali lekkoatletycznej w gimnazjum 1.200 tys. zł</t>
  </si>
  <si>
    <t>Budowa nowych budynków komunalnych w cyklu dwuletnim lub zakup mieszkań</t>
  </si>
  <si>
    <t>2004-2005</t>
  </si>
  <si>
    <t>Opłaty przyłączeniowe</t>
  </si>
  <si>
    <t xml:space="preserve">Przewidywane środki strukturalne z Unii Europejskiej na przedłużenia Stanczukowskiego (69.750.000 zł) </t>
  </si>
  <si>
    <t>Subwencja drogowa</t>
  </si>
  <si>
    <t>Wpłaty Społecznych Komitetów</t>
  </si>
  <si>
    <t>MIASTO</t>
  </si>
  <si>
    <t>POWIAT</t>
  </si>
  <si>
    <t>w tym</t>
  </si>
  <si>
    <t>Przewid. termin realizacji</t>
  </si>
  <si>
    <t>inwestycje</t>
  </si>
  <si>
    <t xml:space="preserve">zakupy, wymiana sprzętu i oprogramowania </t>
  </si>
  <si>
    <t>Zakup oprogramowania dla Wydziału Finansowego</t>
  </si>
  <si>
    <t>47 okien w patio wraz z parapetami</t>
  </si>
  <si>
    <t xml:space="preserve">wykonanie przyłączeń do miejskiej sieci cieplnej wg zgłoszeń </t>
  </si>
  <si>
    <t xml:space="preserve">Wymiana stolarki okiennej w budynku Ratusza </t>
  </si>
  <si>
    <t>Rozdział 75818</t>
  </si>
  <si>
    <t>Rezerwa celowa na inwestycje</t>
  </si>
  <si>
    <t>DZIAŁ 758 - Różne rozliczenia</t>
  </si>
  <si>
    <t xml:space="preserve">Przewidywane środki strukturalne z Unii Europejskiej na budowę Trasy Bursztynowej (59.450.000 zł) </t>
  </si>
  <si>
    <t xml:space="preserve">Przewid.  koszt  realizacji </t>
  </si>
  <si>
    <t xml:space="preserve">odcinek od ul.Podmiejskiej do Al. Woj.Pol. - 1,8km </t>
  </si>
  <si>
    <t>odcinek od ul.Łódzkiej do pawilonu spożywczego PSS Społem</t>
  </si>
  <si>
    <t xml:space="preserve">0,94 km </t>
  </si>
  <si>
    <t>Budowa ulicy Chłodnej wraz z odwodnieniem i oświetleniem</t>
  </si>
  <si>
    <t xml:space="preserve">każdego roku 1 syrena </t>
  </si>
  <si>
    <t>Budowa i modernizacja oświetlenia ulic i dróg na nowych i istniejących osiedlach</t>
  </si>
  <si>
    <t>dokończenie obetonowania ścianki Larsena na długości 388,0 m</t>
  </si>
  <si>
    <t xml:space="preserve">Modernizacja nawierzchni drogowej i chodników w ul.Żwirki i Wigury </t>
  </si>
  <si>
    <t>Modernizacja dróg na osiedlu Chmielnik wraz z wykupami gruntów, odwodnieniem i oświetleniem</t>
  </si>
  <si>
    <t>Dobudowa skrzydła  do budynku przy ul. Kościuszki 1a wraz z klatką schodową i windą dla osób niepełnosprawnych</t>
  </si>
  <si>
    <t>DZIAł 710 - Działalność usługowa</t>
  </si>
  <si>
    <t>Rozdział 71015 Nadzór budowlany</t>
  </si>
  <si>
    <t>Zakupy inwestycyjne dla Powiatowego Inspektoratu Nadzoru Budowlanego</t>
  </si>
  <si>
    <t>urzadzenia telekomunikacyjne i oprogramowanie</t>
  </si>
  <si>
    <t>adaptacja pomieszczeń i ich specjalistyczne wyposażenie</t>
  </si>
  <si>
    <t xml:space="preserve">modernizacja węzłów i sieci cieplnych kanałowych na preizolowane </t>
  </si>
  <si>
    <t>2004- 2005</t>
  </si>
  <si>
    <t>2004- 2008</t>
  </si>
  <si>
    <t>Rozdział 85219 - Ośrodki pomocy społecznej</t>
  </si>
  <si>
    <t>DZIAŁ 852 - Pomoc społeczna</t>
  </si>
  <si>
    <t xml:space="preserve">DZIAŁ 851 - Ochrona zdrowia </t>
  </si>
  <si>
    <t>Zakupy inwestycyjne</t>
  </si>
  <si>
    <t>Rozdział 85195 - Pozostała działalność</t>
  </si>
  <si>
    <t>zakup alkometru i alkotestu</t>
  </si>
  <si>
    <t>Rozdział 85141 - Ratownictwo medyczne</t>
  </si>
  <si>
    <t xml:space="preserve">Utworzenie Centrum Powiadamiania Ratunkowego </t>
  </si>
  <si>
    <t>Dotacje dla stowarzyszenia pn. Narodowy Fundusz Ochrony Zdrowia na zakup ultrasonografu</t>
  </si>
  <si>
    <t>partycypacja w kosztach zakupu</t>
  </si>
  <si>
    <t>Rozdział 75022 - Rady gminy miast i miast na prawach powiatu</t>
  </si>
  <si>
    <t>Zakupy inwestycyjne dla Kancelarii Rady Miejskiej</t>
  </si>
  <si>
    <t>zakup drukarki</t>
  </si>
  <si>
    <t>Modernizacja obiektów Komendy Miejskiej Policji przy ul.Kordeckiego 36</t>
  </si>
  <si>
    <t>Rozdział 80132 - Szkoły artystyczne</t>
  </si>
  <si>
    <t>Przebudowa tarasu przy Państwowej Szkole Muzycznej I i II Stopnia w Kaliszu</t>
  </si>
  <si>
    <t xml:space="preserve">Zakupy inwestycyjne </t>
  </si>
  <si>
    <t xml:space="preserve">zakupy związane z organizacją nowych stanowisk pracy w tym  komputerów i oprogramowania </t>
  </si>
  <si>
    <t>Rozdział 85212 - Świadczenia rodzinne oraz składki na ubezpieczenia emerytalne i rentowe z ubezpieczenia społecznego</t>
  </si>
  <si>
    <t>wymiana stolarki okiennej</t>
  </si>
  <si>
    <t>Rozdział 60015 - Drogi publiczne w miastach na prawach powiatu</t>
  </si>
  <si>
    <t>Rozdział 60004 - Lokalny transport zbiorowy</t>
  </si>
  <si>
    <t>Udziały dla Kaliskich Linii Autobusowych  Spólka z o.o.</t>
  </si>
  <si>
    <t>Rozdział 85111 Szpitale ogólne</t>
  </si>
  <si>
    <t>Pomoc dla Wojewódzkiego Szpitala Matki i Dziecka na utworzenie Oddziału Psychiatrycznego</t>
  </si>
  <si>
    <t>Pomoc dla Szpitala Zespolonego im.L.Perzyny na zakupy inwestycyjne</t>
  </si>
  <si>
    <t>DZIAŁ 853 - Pozostałe zadania w zakresie polityki społecznej</t>
  </si>
  <si>
    <t>Rozdział 85321- Zespoły do spraw orzekania o niepełnosprawności</t>
  </si>
  <si>
    <t>Rozdział 85333- Powiatowe urzędy pracy</t>
  </si>
  <si>
    <t>Zakup samochodu służbowego</t>
  </si>
  <si>
    <t>2002 - 06; w latach 2005-06 realizacja wniosku złożonego do ERDF</t>
  </si>
  <si>
    <t>Rozdział 85203 - Ośrodki wsparcia</t>
  </si>
  <si>
    <t>Wydatki z budżetu Miasta na prawach powiatu w 2005r.</t>
  </si>
  <si>
    <t>Przewid. wydatki od początku realizacji do końca 2004r.</t>
  </si>
  <si>
    <t>2005-2006</t>
  </si>
  <si>
    <t xml:space="preserve">   </t>
  </si>
  <si>
    <t xml:space="preserve">Rozdział 75405 Komendy Powiatowe  Policji </t>
  </si>
  <si>
    <t xml:space="preserve">Obudowa obustronnego obwałowania cieku Krępica na Osiedlu Ogrody </t>
  </si>
  <si>
    <t xml:space="preserve">Rozdział 75411 Komendy Powiatowe Państwowej Straży Pożarnej </t>
  </si>
  <si>
    <t xml:space="preserve">Budowa infrastruktury technicznej na istniejących i nowych osiedlach mieszkaniowych </t>
  </si>
  <si>
    <t>Rozdział 60016 - Drogi publiczne gminne</t>
  </si>
  <si>
    <t>Poprawa stanu nawierzchni ul. Wrocławskiej i chodników na odcinku od al. Wojska Polskiego do granicy miasta.</t>
  </si>
  <si>
    <t xml:space="preserve">Wykonanie nawierzchni ul.Kalinowej  wraz odwodnieniem i chodnikami </t>
  </si>
  <si>
    <t>brakujący odcinek ca 200 m</t>
  </si>
  <si>
    <t>ciąg pieszo - rowerowy o dł. 720 mb x 3,5m=2.520 m2</t>
  </si>
  <si>
    <t>Modernizacja ul.Elektrycznej wraz z odwodnieniem, oświetleniem</t>
  </si>
  <si>
    <t>Modernizacja miejskiego systemu ciepłowniczego na osiedlach mieszkaniowych i starej części miasta (przewidywane dofinansowanie z GFOSiGW 100.000zł)</t>
  </si>
  <si>
    <t xml:space="preserve">Inwestycje ciepłownicze realizowane zgodnie z przepisami dotyczącymi warunków przyłączeniowych do istniejącej sieci cieplnej ( z opłatami przyłączeniowymi w wys. 25% kosztów) </t>
  </si>
  <si>
    <t>Budowa alejek na terenach zielonych, w tym w zabytkowych parkach na terenie miasta</t>
  </si>
  <si>
    <t>Rozbudowa monitoringu wizyjnego</t>
  </si>
  <si>
    <t>Wykonanie posadzek na II i III piętrze budynku Ratusza</t>
  </si>
  <si>
    <t xml:space="preserve">uzbrojenie terenu </t>
  </si>
  <si>
    <t>Budowa Trasy Bursztynowej na odcinku od ul. Łódzkiej do ul. Częstochowskiej</t>
  </si>
  <si>
    <t>opracowanie dokumentacji technicznej w 2005</t>
  </si>
  <si>
    <t>2005 - 2007</t>
  </si>
  <si>
    <t xml:space="preserve">Budową chodnika i ścieżki rowerowej wzdłuż ulicy Poznańskiej od ul.Stanczukowskiego  do Cmentarza Komunalnego </t>
  </si>
  <si>
    <t>2004- 2007</t>
  </si>
  <si>
    <t>Wykonanie połączenia ul.Biskupickiej z ul.H.Sawickiej</t>
  </si>
  <si>
    <t>Dokończenie budowy ul. St. Wojciechowskiego (od wjazdu do Gimnazjum) i budowa ul. M. Skłodowskiej- Curie (do al.Wojska Polskiego)</t>
  </si>
  <si>
    <t>budowa sali wraz z pierwszym wyposażeniem, boiskiem i zagospodarowaniem terenu</t>
  </si>
  <si>
    <t xml:space="preserve">2003-2007 w latach 2005-2007 przy udziale F. Spójności  </t>
  </si>
  <si>
    <t>Modernizacja trybun na stadionie lekkoatletycznym przy ul. Łódzkiej</t>
  </si>
  <si>
    <t xml:space="preserve"> </t>
  </si>
  <si>
    <t>ustawienie sygnalizacji świetlnej</t>
  </si>
  <si>
    <t>Wykonanie sygnalizacji świetlnej na skrzyżowaniu ulic Częstochowska - Budowlanych</t>
  </si>
  <si>
    <t>Utworzenie Miejskiego Centrum Reagowania</t>
  </si>
  <si>
    <t>dotacje udziały dofinansowania</t>
  </si>
  <si>
    <t>Rozdział 75414 Obrona cywilna</t>
  </si>
  <si>
    <t>Zakupy inwestycyjne dla Zespołu Reagowania Kryzysowego dla Miasta Kalisza</t>
  </si>
  <si>
    <t>zakup wyposażenia</t>
  </si>
  <si>
    <t>zakup samochodu</t>
  </si>
  <si>
    <t>budowa obiektu dydaktycznego, żywieniowego, auli, sali widowiskowo-sportowej, sali treningowej, boisk sportowych hotelu oraz zagospodarowanie terenu, ogrodzenia i oświetlenia</t>
  </si>
  <si>
    <t>Modernizacja budynku Komendy Powiatowej Państwowej Straży Pożarnej ul.Nowy Świat 42/44</t>
  </si>
  <si>
    <t>roboty modernizacyjne</t>
  </si>
  <si>
    <t>Modernizacja nawierzchni ulicy Legionów na odcinku Staszica-Polna oraz ulicy Polnej na odcinku od ul.Górnośląskiej do Ostrowskiej wraz z odwodnieniem</t>
  </si>
  <si>
    <t>55 szt.</t>
  </si>
  <si>
    <t xml:space="preserve">Rozdział 85154 - Przeciwdziałanie alkoholizmowi </t>
  </si>
  <si>
    <t xml:space="preserve">ułożenie kostki brukowej    1,4 km x 3,5m; wykupy terenu </t>
  </si>
  <si>
    <t xml:space="preserve">Połączenie dróg krajowych poprzez budowę ul. Stanczukowskiego na odcinku od ul. Godebskiego do ul. Łódzkiej </t>
  </si>
  <si>
    <t xml:space="preserve">3,26  km droga jednojezdniowa,  0,9 km poszerzenie ul.Stawiszyńskiej; odwodnienie, oświetlenie+ budowa ścieżek rowerowych </t>
  </si>
  <si>
    <t xml:space="preserve">2000 - 2009 </t>
  </si>
  <si>
    <t>1,33 km, jedna jezdnia; realizacja w 2005r., płatności do 2009r.</t>
  </si>
  <si>
    <t xml:space="preserve">0,77 km wymiana nawierzchni wraz z oświetleniem, odwodnieniem i chodnikami </t>
  </si>
  <si>
    <t>modernizacja skrzyżowania z dojazdami</t>
  </si>
  <si>
    <t xml:space="preserve">ca 1,33 km </t>
  </si>
  <si>
    <t xml:space="preserve">ca 183m </t>
  </si>
  <si>
    <t>droga, chodniki, oświetlenie i ścieżka rowerowa</t>
  </si>
  <si>
    <t xml:space="preserve">Modernizacja nawierzchni ulicy H. Sawickiej na odcinku od wjazdu z ulicy Podmiejskiej do zatoki autobusowej przy basenie "Delfin" </t>
  </si>
  <si>
    <t>440 m</t>
  </si>
  <si>
    <t>Kompleksowe zagospodarowanie boisk w Szkole Podstawowej nr 7 przy ul.Robotniczej 9</t>
  </si>
  <si>
    <t>boiska, bieżnia, skocznia w dal i wzwyż</t>
  </si>
  <si>
    <t>montaż kamer wraz z zasilaniem i rozbudowa studia</t>
  </si>
  <si>
    <t>kanalizacja sanitarna i deszczowa na osiedlach Rajsków, Piwonice, Winiary, Szczypiorno,  Chmielnik, Miła (Tyniec+Miła II) i Majków</t>
  </si>
  <si>
    <t xml:space="preserve">modernizacja nawierzchni wraz z przebudową zatoki na parkingi i podjazdami do projektowanych parkingów hali sportowej </t>
  </si>
  <si>
    <t>2004- 2010</t>
  </si>
  <si>
    <t>dofinansowanie zakupu z budżetu miasta</t>
  </si>
  <si>
    <t>Regulacja cieków Krępicy i Piwonki, utworzenie polderu zalewowego wraz z budową kolektora deszczowego w ul.Zachodniej. W 2005r. założone dofinansowanie z PFOSiGW w wys. 100.000zł.</t>
  </si>
  <si>
    <t xml:space="preserve">Budowa ulicy Baligrodzkiej i Bieszczadzkiej </t>
  </si>
  <si>
    <t>ca 0,2 km</t>
  </si>
  <si>
    <t>Budowa gimnazjum na osiedlu Dobrzec "Z".  W 2005r. założone dofinansowanie z Urzędu Marszałkowskiego (środki UKFiS) w wysokości 100.000 zł; z Polskiej Konfederacji Sportu w wysokości 5.100.000 zł</t>
  </si>
  <si>
    <t xml:space="preserve">Uporządkowanie systemu odbioru ścieków w Kaliszu. W 2005r. dofinansowanie z Funduszu Spójności w wysokości 9.484.403zł </t>
  </si>
  <si>
    <t xml:space="preserve">Pomoc dla Szpitala Zespolonego im.                             L. Perzyny w zakupie sterylizatora parowo-gazowego </t>
  </si>
  <si>
    <t>Zakupu ciężkiego samochodu pożarniczego</t>
  </si>
  <si>
    <t xml:space="preserve">Modernizacja ul. Wrocławskiej w Kaliszu na odcinku od ul. Podmiejskiej do al. Wojska Polskiego </t>
  </si>
  <si>
    <t>Remont i modernizacja obiektu Komendy Miejskiej Państwowej Straży Pożarnej w Kaliszu</t>
  </si>
  <si>
    <t>ul. Brzozowa ca 650m,  ul.Sosnowa ca 350m oraz ul.Cyprysowa i Olszowa ca 360m oraz ul.Dębowej ca 250 m</t>
  </si>
  <si>
    <r>
      <t>Wyjaśnienia w zakresie różnicy między kwotami ujętymi w budżecie Kalisza na 2005 rok a kwotami wskazanymi w uchwałach RMK o zobowiązaniach</t>
    </r>
    <r>
      <rPr>
        <sz val="9"/>
        <rFont val="Arial"/>
        <family val="2"/>
      </rPr>
      <t>:  Uchwały o zobowiązaniach są wywoływane i podejmowane w celu stworzenia możliwości rozstrzygnięcia przetargu na okreśłony zakres rzeczowy (według wartości szacunkowej), którego realizacja przekracza okres jednego roku budżetowego. Ustalają zatem górną granicę wydatków, której nie można przekroczyć podpisując umowę na okres dłuzszy niż jeden rok. W budżecie na 2005 rok przyjęto natomiast kwoty faktycznie potrzebne do ich realizowania, a więc niższe, wynikające z przetargów lub wyższe, gdy w trakcie realizacji zachodzi konieczność wykonania większego zakresu robót niż zakres ujęty w kosztorysie. Dodatkowo kwoty planowanych wydatków są wyższe w przypadku, gdy w 2005 r. realizowany będzie nowy zakres, nie objety przetargiem rozstrzygniętym w 2004 r.</t>
    </r>
  </si>
  <si>
    <t xml:space="preserve">Uchwały Rady Miejskiej Kalisza w sprawie zaciągnięcia zobowiązań pozwalały na rozstrzygnięcie i podpisanie w 2004 r. umów na kwoty nie wyższe niż określał to plan na 2004 r. i uchwały o zobowiązaniach. Natomiast budżet na 2005 rok zawiera realne wielkości wydatków, zapewniające możliwość wykonania - także finansowego - założonych zadań. </t>
  </si>
  <si>
    <r>
      <t xml:space="preserve">Budowa ulicy Torowej w ciągu ul.Obozowej do przejazdu kolejowego wraz z odcinkiem od przejazdu kolejowego do ul.Budowlanych z oświetleniem, odwodnieniem i ścieżką rowerową </t>
    </r>
    <r>
      <rPr>
        <vertAlign val="superscript"/>
        <sz val="9"/>
        <rFont val="Arial"/>
        <family val="2"/>
      </rPr>
      <t>1)</t>
    </r>
  </si>
  <si>
    <r>
      <t xml:space="preserve">Modernizacja  ulicy Babina na odcinku od Pl. Kilińskiego do Nowego Rynku </t>
    </r>
    <r>
      <rPr>
        <vertAlign val="superscript"/>
        <sz val="9"/>
        <rFont val="Arial"/>
        <family val="2"/>
      </rPr>
      <t>2)</t>
    </r>
  </si>
  <si>
    <r>
      <t xml:space="preserve">Budowa ul. Dolnej i Ciesielskiej wraz z wykupem, odwodnieniem, oświetleniem i ścieżką rowerową </t>
    </r>
    <r>
      <rPr>
        <vertAlign val="superscript"/>
        <sz val="9"/>
        <rFont val="Arial"/>
        <family val="2"/>
      </rPr>
      <t>2)</t>
    </r>
  </si>
  <si>
    <r>
      <t xml:space="preserve">Modernizacja ulicy Korczak od ul.Stanczukowskiego do ul.Biskupickiej wraz z odwodnieniem i oświetleniem </t>
    </r>
    <r>
      <rPr>
        <vertAlign val="superscript"/>
        <sz val="9"/>
        <rFont val="Arial"/>
        <family val="2"/>
      </rPr>
      <t>3)</t>
    </r>
  </si>
  <si>
    <r>
      <t xml:space="preserve">Budowa ulicy Brzoskwiniowej wraz z odwodnieniem </t>
    </r>
    <r>
      <rPr>
        <vertAlign val="superscript"/>
        <sz val="9"/>
        <rFont val="Arial"/>
        <family val="2"/>
      </rPr>
      <t>2)</t>
    </r>
  </si>
  <si>
    <r>
      <t xml:space="preserve">Budowa sali gimnastycznej dla II LO przy ul. Szkolnej </t>
    </r>
    <r>
      <rPr>
        <vertAlign val="superscript"/>
        <sz val="9"/>
        <rFont val="Arial"/>
        <family val="2"/>
      </rPr>
      <t>4)</t>
    </r>
  </si>
  <si>
    <r>
      <t xml:space="preserve">Modernizacja hali lekkoatletycznej przy ul. Łódzkiej. W 2005r. założone dofinansowanie z Urzędu Marszałkowskiego (środki UKFiS) w wysokości 664.400 zł. </t>
    </r>
    <r>
      <rPr>
        <vertAlign val="superscript"/>
        <sz val="9"/>
        <rFont val="Arial"/>
        <family val="2"/>
      </rPr>
      <t>5)</t>
    </r>
  </si>
  <si>
    <r>
      <t xml:space="preserve">1) </t>
    </r>
    <r>
      <rPr>
        <sz val="9"/>
        <rFont val="Arial"/>
        <family val="2"/>
      </rPr>
      <t>zad. pn. Budowa ul. Torowej w ciągu ul. Obozowej do przejazdu kolejowego do ul. Budowlanych z oświetleniem, odwodnieniem i ścieżką rowerową - kwota planowanych wydatków 652.000 zł obejmuje uchwalone przez Radę Miejską Kalisza zobowiązania w wysokości 400.000 zł oraz zakres rzeczowy również do realizacji w 2005 r. tzn. odcinek od ul. Tatrzańskiej do ul. Dworcowej, którego nie obejmował przetarg.</t>
    </r>
  </si>
  <si>
    <r>
      <t xml:space="preserve">2) </t>
    </r>
    <r>
      <rPr>
        <sz val="9"/>
        <rFont val="Arial"/>
        <family val="2"/>
      </rPr>
      <t>zad. pn. Budowa ul. Dolnej Ciesielskiej wraz z wykupem, odwodnieniem, oświetleniem i ścieżką rowerową; Modernizacja ul. Babina na odcinku od Pl. Kilińskiego do Nowego Rynku; Budowa ul. Brzoskwiniowej wraz z odwodnieniem - kwoty planowanych wydatków na tych zadaniach są niższe od przyjętych w uchwałach RMK o zobowiązaniach, lecz wynikają z rozstrzygniętych przetargów.</t>
    </r>
  </si>
  <si>
    <r>
      <t xml:space="preserve">3) </t>
    </r>
    <r>
      <rPr>
        <sz val="9"/>
        <rFont val="Arial"/>
        <family val="2"/>
      </rPr>
      <t>zad. pn. Modernizacja ul. Korczak od ul. Stanczukowskiego do ul. Biskupickiej wraz z odwodnienim i oświetleniem - kwota planowanych wydatków 903.530 zł obejmuje uchwalone prze Radę Miejską Kalisza zobowiązania w wysokości 900.000 zł oraz 3.530 zł na pokrycie innych wydatków związanych z tym zadaniem.</t>
    </r>
  </si>
  <si>
    <r>
      <t xml:space="preserve">4)  </t>
    </r>
    <r>
      <rPr>
        <sz val="9"/>
        <rFont val="Arial"/>
        <family val="2"/>
      </rPr>
      <t>zad. pn. Budowa sali gimnastycznej dla II LO przy ul. Szkolnej - kwota zobowiązań przyjętych prze Radę Miejską Kalisza w dniu 25. 03. 2004 r. w wysokości 350.000 zł została podwyższona do 1.060.000 zł uchwałą RMK nr XXI/338/2004 z dnia 30. 06. 2004 r. Kwota planowanych wydatków 1.140.000 zł obejmuje uchwalone zobowiązania oraz środki na wykonanie robót dotyczących posadzki sportowej, które nie były objęte przetargiem.</t>
    </r>
  </si>
  <si>
    <r>
      <t xml:space="preserve">5) </t>
    </r>
    <r>
      <rPr>
        <sz val="9"/>
        <rFont val="Arial"/>
        <family val="2"/>
      </rPr>
      <t>zad. pn. Modernizacja hali lekkoatletycznej przy ul. Łódzkiej. W 2005 r. założone dofinansowanie z Urzędy Marszałkowskiego (środki UKFiS) w wysokości 664.400 zł. - kwota planowanych wydatków 1.020.000 zł obejmuje uchwalone przez Radę Miejską Kalisza zobowiązania w wysokości 950.000 zł oraz 70.000 zł na wykonanie robót dodatkowych, wynikłych w trakcie realizacji.</t>
    </r>
  </si>
  <si>
    <t xml:space="preserve">                                                                                                                                                    Załącznik Nr 8                                                                                                                                   do uchwały Nr XXV/437/2004                                                                                               Rady Miejskiej Kalisza                                                                                                                     z dnia 29 grudnia 2004 r.                                                                                                                          w sprawie uchwalenia budżetu Kalisza -                                                                                           Miasta na prawach powiatu na 2005 r.</t>
  </si>
  <si>
    <t xml:space="preserve"> PLAN  ZADAŃ INWESTYCYJNYCH KALISZA MIASTA NA PRAWACH POWIATU NA 2005r.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</si>
</sst>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_ ;#,##0;"/>
  </numFmts>
  <fonts count="15">
    <font>
      <sz val="10"/>
      <name val="Arial CE"/>
      <family val="0"/>
    </font>
    <font>
      <u val="single"/>
      <sz val="7.5"/>
      <color indexed="12"/>
      <name val="Arial CE"/>
      <family val="0"/>
    </font>
    <font>
      <u val="single"/>
      <sz val="7.5"/>
      <color indexed="36"/>
      <name val="Arial CE"/>
      <family val="0"/>
    </font>
    <font>
      <i/>
      <sz val="10"/>
      <name val="Arial"/>
      <family val="2"/>
    </font>
    <font>
      <sz val="10"/>
      <name val="Arial"/>
      <family val="2"/>
    </font>
    <font>
      <b/>
      <sz val="10"/>
      <name val="Arial"/>
      <family val="2"/>
    </font>
    <font>
      <sz val="9"/>
      <name val="Arial"/>
      <family val="2"/>
    </font>
    <font>
      <i/>
      <sz val="9"/>
      <name val="Arial"/>
      <family val="2"/>
    </font>
    <font>
      <b/>
      <i/>
      <sz val="10"/>
      <name val="Arial"/>
      <family val="2"/>
    </font>
    <font>
      <b/>
      <i/>
      <sz val="9"/>
      <name val="Arial"/>
      <family val="2"/>
    </font>
    <font>
      <b/>
      <sz val="9"/>
      <name val="Arial"/>
      <family val="2"/>
    </font>
    <font>
      <b/>
      <i/>
      <sz val="12"/>
      <name val="Arial"/>
      <family val="2"/>
    </font>
    <font>
      <sz val="8"/>
      <name val="Arial"/>
      <family val="2"/>
    </font>
    <font>
      <u val="single"/>
      <sz val="9"/>
      <name val="Arial"/>
      <family val="2"/>
    </font>
    <font>
      <vertAlign val="superscript"/>
      <sz val="9"/>
      <name val="Arial"/>
      <family val="2"/>
    </font>
  </fonts>
  <fills count="3">
    <fill>
      <patternFill/>
    </fill>
    <fill>
      <patternFill patternType="gray125"/>
    </fill>
    <fill>
      <patternFill patternType="solid">
        <fgColor indexed="9"/>
        <bgColor indexed="64"/>
      </patternFill>
    </fill>
  </fills>
  <borders count="11">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1">
    <xf numFmtId="0" fontId="0" fillId="0" borderId="0" xfId="0" applyAlignment="1">
      <alignment/>
    </xf>
    <xf numFmtId="3" fontId="3" fillId="2" borderId="1" xfId="0" applyNumberFormat="1" applyFont="1" applyFill="1" applyBorder="1" applyAlignment="1">
      <alignment vertical="center"/>
    </xf>
    <xf numFmtId="3" fontId="4" fillId="2" borderId="1" xfId="0" applyNumberFormat="1" applyFont="1" applyFill="1" applyBorder="1" applyAlignment="1">
      <alignment vertical="center"/>
    </xf>
    <xf numFmtId="0" fontId="6" fillId="2" borderId="1" xfId="0" applyFont="1" applyFill="1" applyBorder="1" applyAlignment="1">
      <alignment vertical="center" wrapText="1"/>
    </xf>
    <xf numFmtId="0" fontId="4" fillId="2" borderId="0" xfId="0" applyFont="1" applyFill="1" applyAlignment="1">
      <alignment/>
    </xf>
    <xf numFmtId="0" fontId="3" fillId="2" borderId="0" xfId="0" applyFont="1" applyFill="1" applyAlignment="1">
      <alignment/>
    </xf>
    <xf numFmtId="0" fontId="7" fillId="2" borderId="1" xfId="0" applyFont="1" applyFill="1" applyBorder="1" applyAlignment="1">
      <alignment vertical="center" wrapText="1"/>
    </xf>
    <xf numFmtId="3" fontId="4" fillId="2" borderId="1" xfId="0" applyNumberFormat="1" applyFont="1" applyFill="1" applyBorder="1" applyAlignment="1">
      <alignment vertical="center" wrapText="1"/>
    </xf>
    <xf numFmtId="0" fontId="3" fillId="2" borderId="1" xfId="0" applyFont="1" applyFill="1" applyBorder="1" applyAlignment="1">
      <alignment vertical="center" wrapText="1"/>
    </xf>
    <xf numFmtId="3" fontId="3" fillId="2" borderId="1" xfId="0" applyNumberFormat="1" applyFont="1" applyFill="1" applyBorder="1" applyAlignment="1">
      <alignment vertical="center" wrapText="1"/>
    </xf>
    <xf numFmtId="3" fontId="7" fillId="2" borderId="1" xfId="0" applyNumberFormat="1" applyFont="1" applyFill="1" applyBorder="1" applyAlignment="1">
      <alignment vertical="center" wrapText="1"/>
    </xf>
    <xf numFmtId="0" fontId="7" fillId="2" borderId="0" xfId="0" applyFont="1" applyFill="1" applyAlignment="1">
      <alignment/>
    </xf>
    <xf numFmtId="0" fontId="9" fillId="2" borderId="1" xfId="0" applyFont="1" applyFill="1" applyBorder="1" applyAlignment="1">
      <alignment horizontal="center" vertical="center"/>
    </xf>
    <xf numFmtId="0" fontId="9" fillId="2" borderId="1" xfId="0" applyFont="1" applyFill="1" applyBorder="1" applyAlignment="1">
      <alignment/>
    </xf>
    <xf numFmtId="0" fontId="8" fillId="2" borderId="1" xfId="0" applyFont="1" applyFill="1" applyBorder="1" applyAlignment="1">
      <alignment/>
    </xf>
    <xf numFmtId="3" fontId="8" fillId="2" borderId="1" xfId="0" applyNumberFormat="1" applyFont="1" applyFill="1" applyBorder="1" applyAlignment="1">
      <alignment horizontal="right" vertical="center"/>
    </xf>
    <xf numFmtId="0" fontId="8" fillId="2" borderId="0" xfId="0" applyFont="1" applyFill="1" applyAlignment="1">
      <alignment/>
    </xf>
    <xf numFmtId="0" fontId="9" fillId="2" borderId="1" xfId="0" applyFont="1" applyFill="1" applyBorder="1" applyAlignment="1">
      <alignment vertical="center" wrapText="1"/>
    </xf>
    <xf numFmtId="3" fontId="8" fillId="2" borderId="1" xfId="0" applyNumberFormat="1" applyFont="1" applyFill="1" applyBorder="1" applyAlignment="1">
      <alignment vertical="center" wrapText="1"/>
    </xf>
    <xf numFmtId="3" fontId="8" fillId="2" borderId="1" xfId="0" applyNumberFormat="1" applyFont="1" applyFill="1" applyBorder="1" applyAlignment="1">
      <alignment vertical="center"/>
    </xf>
    <xf numFmtId="0" fontId="7" fillId="2" borderId="1" xfId="0" applyFont="1" applyFill="1" applyBorder="1" applyAlignment="1">
      <alignment/>
    </xf>
    <xf numFmtId="0" fontId="3" fillId="2" borderId="1" xfId="0" applyFont="1" applyFill="1" applyBorder="1" applyAlignment="1">
      <alignment/>
    </xf>
    <xf numFmtId="0" fontId="3" fillId="2" borderId="0" xfId="0" applyFont="1" applyFill="1" applyBorder="1" applyAlignment="1">
      <alignment/>
    </xf>
    <xf numFmtId="3" fontId="7" fillId="2" borderId="0" xfId="0" applyNumberFormat="1" applyFont="1" applyFill="1" applyBorder="1" applyAlignment="1">
      <alignment vertical="center" wrapText="1"/>
    </xf>
    <xf numFmtId="3" fontId="3" fillId="2" borderId="2" xfId="0" applyNumberFormat="1" applyFont="1" applyFill="1" applyBorder="1" applyAlignment="1">
      <alignment vertical="center"/>
    </xf>
    <xf numFmtId="3" fontId="3" fillId="2" borderId="3" xfId="0" applyNumberFormat="1"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1" xfId="0" applyFont="1" applyFill="1" applyBorder="1" applyAlignment="1">
      <alignment vertical="center"/>
    </xf>
    <xf numFmtId="3" fontId="8" fillId="2" borderId="1" xfId="0" applyNumberFormat="1" applyFont="1" applyFill="1" applyBorder="1" applyAlignment="1">
      <alignment/>
    </xf>
    <xf numFmtId="0" fontId="8" fillId="2" borderId="3" xfId="0" applyFont="1" applyFill="1" applyBorder="1" applyAlignment="1">
      <alignment horizontal="left" vertical="center" wrapText="1"/>
    </xf>
    <xf numFmtId="0" fontId="8" fillId="2" borderId="0" xfId="0" applyFont="1" applyFill="1" applyBorder="1" applyAlignment="1">
      <alignment/>
    </xf>
    <xf numFmtId="0" fontId="3" fillId="2" borderId="3" xfId="0" applyFont="1" applyFill="1" applyBorder="1" applyAlignment="1">
      <alignment horizontal="center" vertical="center" wrapText="1"/>
    </xf>
    <xf numFmtId="0" fontId="8" fillId="2" borderId="3" xfId="0" applyFont="1" applyFill="1" applyBorder="1" applyAlignment="1">
      <alignment vertical="center" wrapText="1"/>
    </xf>
    <xf numFmtId="0" fontId="3" fillId="2" borderId="3" xfId="0" applyFont="1" applyFill="1" applyBorder="1" applyAlignment="1">
      <alignment vertical="center"/>
    </xf>
    <xf numFmtId="0" fontId="3" fillId="2" borderId="3" xfId="0" applyFont="1" applyFill="1" applyBorder="1" applyAlignment="1">
      <alignment/>
    </xf>
    <xf numFmtId="0" fontId="8" fillId="2" borderId="1" xfId="0" applyFont="1" applyFill="1" applyBorder="1" applyAlignment="1">
      <alignment/>
    </xf>
    <xf numFmtId="0" fontId="7" fillId="2" borderId="0" xfId="0" applyFont="1" applyFill="1" applyBorder="1" applyAlignment="1">
      <alignment/>
    </xf>
    <xf numFmtId="3" fontId="3" fillId="2" borderId="0" xfId="0" applyNumberFormat="1" applyFont="1" applyFill="1" applyAlignment="1">
      <alignment/>
    </xf>
    <xf numFmtId="0" fontId="7" fillId="2" borderId="0" xfId="0" applyFont="1" applyFill="1" applyAlignment="1">
      <alignment horizontal="center"/>
    </xf>
    <xf numFmtId="0" fontId="9" fillId="2" borderId="1" xfId="0" applyFont="1" applyFill="1" applyBorder="1" applyAlignment="1">
      <alignment horizontal="center"/>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9" fillId="2" borderId="4" xfId="0" applyFont="1" applyFill="1" applyBorder="1" applyAlignment="1">
      <alignment vertical="center" wrapText="1"/>
    </xf>
    <xf numFmtId="1" fontId="7" fillId="2" borderId="1" xfId="0" applyNumberFormat="1" applyFont="1" applyFill="1" applyBorder="1" applyAlignment="1">
      <alignment horizontal="center" vertical="center"/>
    </xf>
    <xf numFmtId="0" fontId="7" fillId="2" borderId="5" xfId="0" applyFont="1" applyFill="1" applyBorder="1" applyAlignment="1">
      <alignment vertical="center" wrapText="1"/>
    </xf>
    <xf numFmtId="0" fontId="7" fillId="2" borderId="0" xfId="0" applyFont="1" applyFill="1" applyBorder="1" applyAlignment="1">
      <alignment horizontal="center" vertical="center"/>
    </xf>
    <xf numFmtId="0" fontId="7" fillId="2" borderId="0" xfId="0" applyFont="1" applyFill="1" applyBorder="1" applyAlignment="1">
      <alignment vertical="center" wrapText="1"/>
    </xf>
    <xf numFmtId="0" fontId="7" fillId="2" borderId="0" xfId="0" applyFont="1" applyFill="1" applyBorder="1" applyAlignment="1">
      <alignment horizontal="center"/>
    </xf>
    <xf numFmtId="0" fontId="10" fillId="2" borderId="1" xfId="0" applyFont="1" applyFill="1" applyBorder="1" applyAlignment="1">
      <alignment horizontal="center"/>
    </xf>
    <xf numFmtId="0" fontId="10" fillId="2" borderId="1" xfId="0" applyFont="1" applyFill="1" applyBorder="1" applyAlignment="1">
      <alignment vertical="center" wrapText="1"/>
    </xf>
    <xf numFmtId="0" fontId="10" fillId="2" borderId="1" xfId="0" applyFont="1" applyFill="1" applyBorder="1" applyAlignment="1">
      <alignment/>
    </xf>
    <xf numFmtId="0" fontId="5" fillId="2" borderId="1" xfId="0" applyFont="1" applyFill="1" applyBorder="1" applyAlignment="1">
      <alignment/>
    </xf>
    <xf numFmtId="3" fontId="5" fillId="2" borderId="1" xfId="0" applyNumberFormat="1" applyFont="1" applyFill="1" applyBorder="1" applyAlignment="1">
      <alignment horizontal="right" vertical="center"/>
    </xf>
    <xf numFmtId="3" fontId="5" fillId="2" borderId="1" xfId="0" applyNumberFormat="1" applyFont="1" applyFill="1" applyBorder="1" applyAlignment="1">
      <alignment horizontal="center" vertical="center"/>
    </xf>
    <xf numFmtId="0" fontId="6" fillId="2" borderId="0" xfId="0" applyFont="1" applyFill="1" applyAlignment="1">
      <alignment/>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3" fontId="5" fillId="2" borderId="1" xfId="0" applyNumberFormat="1" applyFont="1" applyFill="1" applyBorder="1" applyAlignment="1">
      <alignment vertical="center" wrapText="1"/>
    </xf>
    <xf numFmtId="3" fontId="5" fillId="2" borderId="1" xfId="0" applyNumberFormat="1" applyFont="1" applyFill="1" applyBorder="1" applyAlignment="1">
      <alignment vertical="center"/>
    </xf>
    <xf numFmtId="0" fontId="5" fillId="2" borderId="0" xfId="0" applyFont="1" applyFill="1" applyAlignment="1">
      <alignment/>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9" fillId="2" borderId="8" xfId="0" applyFont="1" applyFill="1" applyBorder="1" applyAlignment="1">
      <alignment horizontal="center" vertical="center"/>
    </xf>
    <xf numFmtId="0" fontId="7" fillId="2" borderId="8" xfId="0" applyFont="1" applyFill="1" applyBorder="1" applyAlignment="1">
      <alignment horizontal="center"/>
    </xf>
    <xf numFmtId="0" fontId="7" fillId="2" borderId="8" xfId="0" applyFont="1" applyFill="1" applyBorder="1" applyAlignment="1">
      <alignment horizontal="center" vertical="center" wrapText="1"/>
    </xf>
    <xf numFmtId="3" fontId="6" fillId="2" borderId="1" xfId="0" applyNumberFormat="1" applyFont="1" applyFill="1" applyBorder="1" applyAlignment="1">
      <alignment vertical="center" wrapText="1"/>
    </xf>
    <xf numFmtId="17" fontId="6" fillId="2" borderId="1" xfId="0" applyNumberFormat="1" applyFont="1" applyFill="1" applyBorder="1" applyAlignment="1">
      <alignment horizontal="center" vertical="center" wrapText="1"/>
    </xf>
    <xf numFmtId="0" fontId="6" fillId="2" borderId="5" xfId="0" applyFont="1" applyFill="1" applyBorder="1" applyAlignment="1">
      <alignment vertical="center" wrapText="1"/>
    </xf>
    <xf numFmtId="0" fontId="10" fillId="2" borderId="5" xfId="0" applyFont="1" applyFill="1" applyBorder="1" applyAlignment="1">
      <alignment vertical="center" wrapText="1"/>
    </xf>
    <xf numFmtId="3" fontId="10" fillId="2" borderId="1" xfId="0" applyNumberFormat="1" applyFont="1" applyFill="1" applyBorder="1" applyAlignment="1">
      <alignment vertical="center" wrapText="1"/>
    </xf>
    <xf numFmtId="3" fontId="5" fillId="2" borderId="1" xfId="0" applyNumberFormat="1" applyFont="1" applyFill="1" applyBorder="1" applyAlignment="1">
      <alignment/>
    </xf>
    <xf numFmtId="3" fontId="8" fillId="2" borderId="1" xfId="0" applyNumberFormat="1" applyFont="1" applyFill="1" applyBorder="1" applyAlignment="1">
      <alignment/>
    </xf>
    <xf numFmtId="3" fontId="3" fillId="2" borderId="1" xfId="0" applyNumberFormat="1" applyFont="1" applyFill="1" applyBorder="1" applyAlignment="1">
      <alignment/>
    </xf>
    <xf numFmtId="3" fontId="8" fillId="2" borderId="2"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3" fillId="2" borderId="1" xfId="0" applyNumberFormat="1" applyFont="1" applyFill="1" applyBorder="1" applyAlignment="1">
      <alignment horizontal="left" vertical="center" wrapText="1"/>
    </xf>
    <xf numFmtId="3" fontId="8"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3" fontId="11" fillId="2" borderId="1" xfId="0" applyNumberFormat="1" applyFont="1" applyFill="1" applyBorder="1" applyAlignment="1">
      <alignment vertical="center"/>
    </xf>
    <xf numFmtId="1" fontId="6" fillId="2" borderId="1" xfId="0" applyNumberFormat="1" applyFont="1" applyFill="1" applyBorder="1" applyAlignment="1">
      <alignment horizontal="center" vertical="center"/>
    </xf>
    <xf numFmtId="0" fontId="9" fillId="2" borderId="5" xfId="0" applyFont="1" applyFill="1" applyBorder="1" applyAlignment="1">
      <alignment vertical="center" wrapText="1"/>
    </xf>
    <xf numFmtId="3" fontId="6" fillId="2" borderId="1" xfId="0" applyNumberFormat="1" applyFont="1" applyFill="1" applyBorder="1" applyAlignment="1">
      <alignment vertical="center"/>
    </xf>
    <xf numFmtId="3" fontId="7" fillId="2" borderId="1" xfId="0" applyNumberFormat="1" applyFont="1" applyFill="1" applyBorder="1" applyAlignment="1">
      <alignment vertical="center"/>
    </xf>
    <xf numFmtId="3" fontId="3" fillId="2" borderId="9" xfId="0" applyNumberFormat="1" applyFont="1" applyFill="1" applyBorder="1" applyAlignment="1">
      <alignment vertical="center"/>
    </xf>
    <xf numFmtId="3" fontId="3" fillId="2" borderId="10" xfId="0" applyNumberFormat="1" applyFont="1" applyFill="1" applyBorder="1" applyAlignment="1">
      <alignment vertical="center"/>
    </xf>
    <xf numFmtId="3" fontId="3" fillId="2" borderId="5" xfId="0" applyNumberFormat="1" applyFont="1" applyFill="1" applyBorder="1" applyAlignment="1">
      <alignment vertical="center"/>
    </xf>
    <xf numFmtId="0" fontId="7" fillId="2" borderId="5"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0" xfId="0" applyFont="1" applyFill="1" applyBorder="1" applyAlignment="1">
      <alignment vertical="center" wrapText="1"/>
    </xf>
    <xf numFmtId="3" fontId="6" fillId="2" borderId="0" xfId="0" applyNumberFormat="1" applyFont="1" applyFill="1" applyBorder="1" applyAlignment="1">
      <alignment vertical="center" wrapText="1"/>
    </xf>
    <xf numFmtId="3" fontId="4" fillId="2" borderId="0" xfId="0" applyNumberFormat="1" applyFont="1" applyFill="1" applyBorder="1" applyAlignment="1">
      <alignment vertical="center"/>
    </xf>
    <xf numFmtId="0" fontId="6" fillId="2" borderId="0" xfId="0" applyFont="1" applyFill="1" applyBorder="1" applyAlignment="1">
      <alignment horizontal="center" vertical="center" wrapText="1"/>
    </xf>
    <xf numFmtId="0" fontId="4" fillId="2" borderId="0" xfId="0" applyFont="1" applyFill="1" applyBorder="1" applyAlignment="1">
      <alignment/>
    </xf>
    <xf numFmtId="0" fontId="4" fillId="2" borderId="9" xfId="0" applyFont="1" applyFill="1" applyBorder="1" applyAlignment="1">
      <alignment/>
    </xf>
    <xf numFmtId="0" fontId="0" fillId="0" borderId="0" xfId="0" applyAlignment="1">
      <alignment vertical="center" wrapText="1"/>
    </xf>
    <xf numFmtId="0" fontId="14" fillId="2" borderId="0" xfId="0" applyFont="1" applyFill="1" applyBorder="1" applyAlignment="1">
      <alignment vertical="center" wrapText="1"/>
    </xf>
    <xf numFmtId="0" fontId="14" fillId="2" borderId="0" xfId="0" applyFont="1" applyFill="1" applyBorder="1" applyAlignment="1">
      <alignment vertical="center" wrapText="1"/>
    </xf>
    <xf numFmtId="0" fontId="0" fillId="0" borderId="0" xfId="0" applyAlignment="1">
      <alignment vertical="center" wrapText="1"/>
    </xf>
    <xf numFmtId="0" fontId="6" fillId="2" borderId="0" xfId="0" applyFont="1" applyFill="1" applyBorder="1" applyAlignment="1">
      <alignment vertical="center" wrapText="1"/>
    </xf>
    <xf numFmtId="0" fontId="13" fillId="2" borderId="0" xfId="0" applyFont="1" applyFill="1" applyBorder="1" applyAlignment="1">
      <alignment vertical="top" wrapText="1"/>
    </xf>
    <xf numFmtId="0" fontId="0" fillId="0" borderId="0" xfId="0" applyBorder="1" applyAlignment="1">
      <alignment vertical="top" wrapText="1"/>
    </xf>
    <xf numFmtId="0" fontId="0" fillId="0" borderId="0" xfId="0" applyFont="1" applyAlignment="1">
      <alignment vertical="center" wrapText="1"/>
    </xf>
    <xf numFmtId="0" fontId="12" fillId="2" borderId="0" xfId="0" applyFont="1" applyFill="1" applyAlignment="1">
      <alignment horizontal="right" vertical="center" wrapText="1"/>
    </xf>
    <xf numFmtId="0" fontId="12" fillId="2" borderId="0" xfId="0" applyFont="1" applyFill="1" applyAlignment="1">
      <alignment horizontal="right"/>
    </xf>
    <xf numFmtId="0" fontId="9"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9" fillId="2" borderId="0" xfId="0" applyFont="1" applyFill="1" applyBorder="1" applyAlignment="1">
      <alignment horizontal="center" vertical="center"/>
    </xf>
    <xf numFmtId="0" fontId="7" fillId="2" borderId="0" xfId="0" applyFont="1" applyFill="1" applyBorder="1" applyAlignment="1">
      <alignment horizontal="left"/>
    </xf>
    <xf numFmtId="3"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xf>
    <xf numFmtId="0" fontId="5" fillId="2" borderId="0" xfId="0" applyFont="1" applyFill="1" applyAlignment="1">
      <alignment horizont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vertical="center" wrapText="1"/>
    </xf>
    <xf numFmtId="0" fontId="6" fillId="2" borderId="1" xfId="0" applyFont="1" applyFill="1" applyBorder="1" applyAlignment="1">
      <alignment/>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0"/>
  <sheetViews>
    <sheetView tabSelected="1" view="pageBreakPreview" zoomScaleNormal="75" zoomScaleSheetLayoutView="100" workbookViewId="0" topLeftCell="B1">
      <selection activeCell="C4" sqref="C4:C7"/>
    </sheetView>
  </sheetViews>
  <sheetFormatPr defaultColWidth="9.00390625" defaultRowHeight="12.75"/>
  <cols>
    <col min="1" max="1" width="3.75390625" style="40" customWidth="1"/>
    <col min="2" max="2" width="34.375" style="11" customWidth="1"/>
    <col min="3" max="3" width="23.00390625" style="11" customWidth="1"/>
    <col min="4" max="4" width="11.875" style="5" customWidth="1"/>
    <col min="5" max="5" width="11.125" style="39" customWidth="1"/>
    <col min="6" max="6" width="13.125" style="5" customWidth="1"/>
    <col min="7" max="7" width="13.00390625" style="5" customWidth="1"/>
    <col min="8" max="8" width="13.625" style="5" customWidth="1"/>
    <col min="9" max="9" width="11.625" style="5" customWidth="1"/>
    <col min="10" max="10" width="9.25390625" style="40" customWidth="1"/>
    <col min="11" max="16384" width="9.125" style="5" customWidth="1"/>
  </cols>
  <sheetData>
    <row r="1" spans="7:10" ht="76.5" customHeight="1">
      <c r="G1" s="109" t="s">
        <v>231</v>
      </c>
      <c r="H1" s="110"/>
      <c r="I1" s="110"/>
      <c r="J1" s="110"/>
    </row>
    <row r="2" spans="1:10" ht="17.25" customHeight="1">
      <c r="A2" s="117" t="s">
        <v>232</v>
      </c>
      <c r="B2" s="117"/>
      <c r="C2" s="117"/>
      <c r="D2" s="117"/>
      <c r="E2" s="117"/>
      <c r="F2" s="117"/>
      <c r="G2" s="117"/>
      <c r="H2" s="117"/>
      <c r="I2" s="117"/>
      <c r="J2" s="117"/>
    </row>
    <row r="3" ht="4.5" customHeight="1"/>
    <row r="4" spans="1:10" s="56" customFormat="1" ht="17.25" customHeight="1">
      <c r="A4" s="121" t="s">
        <v>16</v>
      </c>
      <c r="B4" s="121" t="s">
        <v>17</v>
      </c>
      <c r="C4" s="121" t="s">
        <v>18</v>
      </c>
      <c r="D4" s="121" t="s">
        <v>92</v>
      </c>
      <c r="E4" s="115" t="s">
        <v>144</v>
      </c>
      <c r="F4" s="121" t="s">
        <v>143</v>
      </c>
      <c r="G4" s="121"/>
      <c r="H4" s="121"/>
      <c r="I4" s="121"/>
      <c r="J4" s="118" t="s">
        <v>81</v>
      </c>
    </row>
    <row r="5" spans="1:10" s="56" customFormat="1" ht="12.75" customHeight="1">
      <c r="A5" s="121"/>
      <c r="B5" s="121"/>
      <c r="C5" s="121"/>
      <c r="D5" s="121"/>
      <c r="E5" s="115"/>
      <c r="F5" s="128" t="s">
        <v>42</v>
      </c>
      <c r="G5" s="125" t="s">
        <v>80</v>
      </c>
      <c r="H5" s="126"/>
      <c r="I5" s="127"/>
      <c r="J5" s="119"/>
    </row>
    <row r="6" spans="1:10" s="56" customFormat="1" ht="12.75" customHeight="1">
      <c r="A6" s="121"/>
      <c r="B6" s="121"/>
      <c r="C6" s="121"/>
      <c r="D6" s="121"/>
      <c r="E6" s="115"/>
      <c r="F6" s="129"/>
      <c r="G6" s="125" t="s">
        <v>78</v>
      </c>
      <c r="H6" s="126"/>
      <c r="I6" s="121" t="s">
        <v>79</v>
      </c>
      <c r="J6" s="119"/>
    </row>
    <row r="7" spans="1:10" s="56" customFormat="1" ht="24" customHeight="1">
      <c r="A7" s="122"/>
      <c r="B7" s="123"/>
      <c r="C7" s="124"/>
      <c r="D7" s="124"/>
      <c r="E7" s="116"/>
      <c r="F7" s="130"/>
      <c r="G7" s="43" t="s">
        <v>82</v>
      </c>
      <c r="H7" s="59" t="s">
        <v>177</v>
      </c>
      <c r="I7" s="121"/>
      <c r="J7" s="120"/>
    </row>
    <row r="8" spans="1:10" s="4" customFormat="1" ht="21" customHeight="1">
      <c r="A8" s="50"/>
      <c r="B8" s="51" t="s">
        <v>3</v>
      </c>
      <c r="C8" s="52"/>
      <c r="D8" s="53"/>
      <c r="E8" s="77"/>
      <c r="F8" s="54">
        <f aca="true" t="shared" si="0" ref="F8:F26">SUM(G8:I8)</f>
        <v>54863561</v>
      </c>
      <c r="G8" s="55">
        <f>SUM(G9,G13,G44,G51,G54,G65,G78,G81,G96,G108,G117,G122,G136,G139)</f>
        <v>42631709</v>
      </c>
      <c r="H8" s="55">
        <f>SUM(H9,H13,H44,H51,H54,H65,H78,H81,H96,H108,H117,H122,H136,H139)</f>
        <v>1388000</v>
      </c>
      <c r="I8" s="55">
        <f>SUM(I9,I13,I44,I51,I54,I65,I78,I81,I96,I108,I117,I122,I136,I139)</f>
        <v>10843852</v>
      </c>
      <c r="J8" s="50"/>
    </row>
    <row r="9" spans="1:10" s="16" customFormat="1" ht="36" customHeight="1">
      <c r="A9" s="41"/>
      <c r="B9" s="17" t="s">
        <v>44</v>
      </c>
      <c r="C9" s="13"/>
      <c r="D9" s="14"/>
      <c r="E9" s="78"/>
      <c r="F9" s="15">
        <f>SUM(G9:I9)</f>
        <v>1430400</v>
      </c>
      <c r="G9" s="15">
        <f>SUM(G10,)</f>
        <v>1430400</v>
      </c>
      <c r="H9" s="15">
        <f>SUM(H10,)</f>
        <v>0</v>
      </c>
      <c r="I9" s="15">
        <f>SUM(I10,)</f>
        <v>0</v>
      </c>
      <c r="J9" s="41"/>
    </row>
    <row r="10" spans="1:10" ht="20.25" customHeight="1">
      <c r="A10" s="41"/>
      <c r="B10" s="17" t="s">
        <v>56</v>
      </c>
      <c r="C10" s="13"/>
      <c r="D10" s="14"/>
      <c r="E10" s="78"/>
      <c r="F10" s="15">
        <f t="shared" si="0"/>
        <v>1430400</v>
      </c>
      <c r="G10" s="15">
        <f>SUM(G11:G12)</f>
        <v>1430400</v>
      </c>
      <c r="H10" s="15">
        <f>SUM(H11:H12)</f>
        <v>0</v>
      </c>
      <c r="I10" s="15">
        <f>SUM(I11:I12)</f>
        <v>0</v>
      </c>
      <c r="J10" s="41"/>
    </row>
    <row r="11" spans="1:10" s="4" customFormat="1" ht="61.5" customHeight="1">
      <c r="A11" s="43">
        <v>1</v>
      </c>
      <c r="B11" s="3" t="s">
        <v>158</v>
      </c>
      <c r="C11" s="3" t="s">
        <v>86</v>
      </c>
      <c r="D11" s="2"/>
      <c r="E11" s="2"/>
      <c r="F11" s="2">
        <f t="shared" si="0"/>
        <v>200000</v>
      </c>
      <c r="G11" s="2">
        <v>200000</v>
      </c>
      <c r="H11" s="2"/>
      <c r="I11" s="2"/>
      <c r="J11" s="58" t="s">
        <v>19</v>
      </c>
    </row>
    <row r="12" spans="1:10" s="4" customFormat="1" ht="59.25" customHeight="1">
      <c r="A12" s="43">
        <v>2</v>
      </c>
      <c r="B12" s="3" t="s">
        <v>157</v>
      </c>
      <c r="C12" s="3" t="s">
        <v>108</v>
      </c>
      <c r="D12" s="7"/>
      <c r="E12" s="2"/>
      <c r="F12" s="2">
        <f t="shared" si="0"/>
        <v>1230400</v>
      </c>
      <c r="G12" s="2">
        <v>1230400</v>
      </c>
      <c r="H12" s="2"/>
      <c r="I12" s="2"/>
      <c r="J12" s="58" t="s">
        <v>19</v>
      </c>
    </row>
    <row r="13" spans="1:10" s="62" customFormat="1" ht="21" customHeight="1">
      <c r="A13" s="57"/>
      <c r="B13" s="51" t="s">
        <v>43</v>
      </c>
      <c r="C13" s="51"/>
      <c r="D13" s="60"/>
      <c r="E13" s="61"/>
      <c r="F13" s="61">
        <f t="shared" si="0"/>
        <v>14774382</v>
      </c>
      <c r="G13" s="61">
        <f>SUM(G16,G14,G28)</f>
        <v>4405530</v>
      </c>
      <c r="H13" s="61">
        <f>SUM(H16,H14,H28)</f>
        <v>0</v>
      </c>
      <c r="I13" s="61">
        <f>SUM(I16,I14,I28)</f>
        <v>10368852</v>
      </c>
      <c r="J13" s="64"/>
    </row>
    <row r="14" spans="1:10" s="16" customFormat="1" ht="26.25" customHeight="1" hidden="1">
      <c r="A14" s="12"/>
      <c r="B14" s="17" t="s">
        <v>132</v>
      </c>
      <c r="C14" s="17"/>
      <c r="D14" s="18"/>
      <c r="E14" s="19"/>
      <c r="F14" s="1">
        <f t="shared" si="0"/>
        <v>0</v>
      </c>
      <c r="G14" s="19">
        <f>SUM(G15)</f>
        <v>0</v>
      </c>
      <c r="H14" s="19">
        <f>SUM(H15)</f>
        <v>0</v>
      </c>
      <c r="I14" s="19">
        <f>SUM(I15)</f>
        <v>0</v>
      </c>
      <c r="J14" s="65"/>
    </row>
    <row r="15" spans="1:10" s="16" customFormat="1" ht="21" customHeight="1" hidden="1">
      <c r="A15" s="12"/>
      <c r="B15" s="6" t="s">
        <v>133</v>
      </c>
      <c r="C15" s="17"/>
      <c r="D15" s="18"/>
      <c r="E15" s="19"/>
      <c r="F15" s="1">
        <f t="shared" si="0"/>
        <v>0</v>
      </c>
      <c r="G15" s="19"/>
      <c r="H15" s="19"/>
      <c r="I15" s="19"/>
      <c r="J15" s="65"/>
    </row>
    <row r="16" spans="1:10" s="16" customFormat="1" ht="27" customHeight="1">
      <c r="A16" s="12"/>
      <c r="B16" s="17" t="s">
        <v>131</v>
      </c>
      <c r="C16" s="17"/>
      <c r="D16" s="18"/>
      <c r="E16" s="19"/>
      <c r="F16" s="19">
        <f t="shared" si="0"/>
        <v>10418852</v>
      </c>
      <c r="G16" s="19">
        <f>SUM(G17:G27)</f>
        <v>50000</v>
      </c>
      <c r="H16" s="19">
        <f>SUM(H17:H27)</f>
        <v>0</v>
      </c>
      <c r="I16" s="19">
        <f>SUM(I17:I27)</f>
        <v>10368852</v>
      </c>
      <c r="J16" s="65"/>
    </row>
    <row r="17" spans="1:10" s="62" customFormat="1" ht="86.25" customHeight="1">
      <c r="A17" s="43">
        <v>3</v>
      </c>
      <c r="B17" s="3" t="s">
        <v>189</v>
      </c>
      <c r="C17" s="3" t="s">
        <v>190</v>
      </c>
      <c r="D17" s="7">
        <v>37967300</v>
      </c>
      <c r="E17" s="2">
        <v>415000</v>
      </c>
      <c r="F17" s="2">
        <f t="shared" si="0"/>
        <v>50000</v>
      </c>
      <c r="G17" s="2">
        <v>50000</v>
      </c>
      <c r="H17" s="2"/>
      <c r="I17" s="2"/>
      <c r="J17" s="58" t="s">
        <v>205</v>
      </c>
    </row>
    <row r="18" spans="1:10" s="62" customFormat="1" ht="39.75" customHeight="1">
      <c r="A18" s="43">
        <v>4</v>
      </c>
      <c r="B18" s="3" t="s">
        <v>163</v>
      </c>
      <c r="C18" s="3" t="s">
        <v>192</v>
      </c>
      <c r="D18" s="2">
        <v>24590000</v>
      </c>
      <c r="E18" s="2">
        <v>11830000</v>
      </c>
      <c r="F18" s="2">
        <f t="shared" si="0"/>
        <v>2500000</v>
      </c>
      <c r="G18" s="2"/>
      <c r="H18" s="2"/>
      <c r="I18" s="2">
        <v>2500000</v>
      </c>
      <c r="J18" s="58" t="s">
        <v>191</v>
      </c>
    </row>
    <row r="19" spans="1:10" s="4" customFormat="1" ht="85.5" customHeight="1">
      <c r="A19" s="43">
        <v>5</v>
      </c>
      <c r="B19" s="3" t="s">
        <v>214</v>
      </c>
      <c r="C19" s="3" t="s">
        <v>93</v>
      </c>
      <c r="D19" s="7">
        <v>12117438</v>
      </c>
      <c r="E19" s="2">
        <v>39650</v>
      </c>
      <c r="F19" s="2">
        <f t="shared" si="0"/>
        <v>5316852</v>
      </c>
      <c r="G19" s="2" t="s">
        <v>146</v>
      </c>
      <c r="H19" s="2"/>
      <c r="I19" s="2">
        <v>5316852</v>
      </c>
      <c r="J19" s="73" t="s">
        <v>141</v>
      </c>
    </row>
    <row r="20" spans="1:10" s="4" customFormat="1" ht="48.75" customHeight="1">
      <c r="A20" s="43">
        <v>6</v>
      </c>
      <c r="B20" s="3" t="s">
        <v>166</v>
      </c>
      <c r="C20" s="3" t="s">
        <v>188</v>
      </c>
      <c r="D20" s="2">
        <v>845000</v>
      </c>
      <c r="E20" s="2">
        <v>245000</v>
      </c>
      <c r="F20" s="2">
        <f t="shared" si="0"/>
        <v>600000</v>
      </c>
      <c r="G20" s="2"/>
      <c r="H20" s="2"/>
      <c r="I20" s="2">
        <v>600000</v>
      </c>
      <c r="J20" s="58" t="s">
        <v>73</v>
      </c>
    </row>
    <row r="21" spans="1:10" ht="20.25" customHeight="1" hidden="1">
      <c r="A21" s="42"/>
      <c r="B21" s="6"/>
      <c r="C21" s="6"/>
      <c r="D21" s="1"/>
      <c r="E21" s="1"/>
      <c r="F21" s="1">
        <f t="shared" si="0"/>
        <v>0</v>
      </c>
      <c r="G21" s="1"/>
      <c r="H21" s="1"/>
      <c r="I21" s="1"/>
      <c r="J21" s="63"/>
    </row>
    <row r="22" spans="1:10" s="4" customFormat="1" ht="61.5" customHeight="1">
      <c r="A22" s="43">
        <v>7</v>
      </c>
      <c r="B22" s="3" t="s">
        <v>219</v>
      </c>
      <c r="C22" s="3" t="s">
        <v>95</v>
      </c>
      <c r="D22" s="2">
        <v>1652000</v>
      </c>
      <c r="E22" s="2">
        <v>1000000</v>
      </c>
      <c r="F22" s="2">
        <f t="shared" si="0"/>
        <v>652000</v>
      </c>
      <c r="G22" s="2"/>
      <c r="H22" s="2"/>
      <c r="I22" s="2">
        <v>652000</v>
      </c>
      <c r="J22" s="58" t="s">
        <v>73</v>
      </c>
    </row>
    <row r="23" spans="1:10" s="4" customFormat="1" ht="48.75" customHeight="1">
      <c r="A23" s="43">
        <v>8</v>
      </c>
      <c r="B23" s="3" t="s">
        <v>220</v>
      </c>
      <c r="C23" s="3" t="s">
        <v>193</v>
      </c>
      <c r="D23" s="2">
        <v>1100000</v>
      </c>
      <c r="E23" s="2">
        <v>400000</v>
      </c>
      <c r="F23" s="2">
        <f>SUM(G23:I23)</f>
        <v>700000</v>
      </c>
      <c r="G23" s="2"/>
      <c r="H23" s="2"/>
      <c r="I23" s="2">
        <v>700000</v>
      </c>
      <c r="J23" s="58" t="s">
        <v>73</v>
      </c>
    </row>
    <row r="24" spans="1:10" s="4" customFormat="1" ht="37.5" customHeight="1" hidden="1">
      <c r="A24" s="43"/>
      <c r="B24" s="3"/>
      <c r="C24" s="3"/>
      <c r="D24" s="2"/>
      <c r="E24" s="2"/>
      <c r="F24" s="2"/>
      <c r="G24" s="2"/>
      <c r="H24" s="2"/>
      <c r="I24" s="2"/>
      <c r="J24" s="58"/>
    </row>
    <row r="25" spans="1:10" s="4" customFormat="1" ht="50.25" customHeight="1">
      <c r="A25" s="43">
        <v>9</v>
      </c>
      <c r="B25" s="3" t="s">
        <v>185</v>
      </c>
      <c r="C25" s="3" t="s">
        <v>194</v>
      </c>
      <c r="D25" s="2">
        <v>351850</v>
      </c>
      <c r="E25" s="2">
        <v>51850</v>
      </c>
      <c r="F25" s="2">
        <f t="shared" si="0"/>
        <v>300000</v>
      </c>
      <c r="G25" s="2"/>
      <c r="H25" s="2"/>
      <c r="I25" s="2">
        <v>300000</v>
      </c>
      <c r="J25" s="58" t="s">
        <v>73</v>
      </c>
    </row>
    <row r="26" spans="1:10" s="4" customFormat="1" ht="36" customHeight="1">
      <c r="A26" s="43">
        <v>10</v>
      </c>
      <c r="B26" s="3" t="s">
        <v>175</v>
      </c>
      <c r="C26" s="3" t="s">
        <v>174</v>
      </c>
      <c r="D26" s="2">
        <v>180000</v>
      </c>
      <c r="E26" s="2"/>
      <c r="F26" s="2">
        <f t="shared" si="0"/>
        <v>180000</v>
      </c>
      <c r="G26" s="2"/>
      <c r="H26" s="2"/>
      <c r="I26" s="2">
        <v>180000</v>
      </c>
      <c r="J26" s="58">
        <v>2005</v>
      </c>
    </row>
    <row r="27" spans="1:10" s="4" customFormat="1" ht="35.25" customHeight="1">
      <c r="A27" s="43">
        <v>11</v>
      </c>
      <c r="B27" s="3" t="s">
        <v>152</v>
      </c>
      <c r="C27" s="3" t="s">
        <v>164</v>
      </c>
      <c r="D27" s="2"/>
      <c r="E27" s="2"/>
      <c r="F27" s="2">
        <f>SUM(G27:I27)</f>
        <v>120000</v>
      </c>
      <c r="G27" s="2"/>
      <c r="H27" s="2"/>
      <c r="I27" s="2">
        <v>120000</v>
      </c>
      <c r="J27" s="58" t="s">
        <v>165</v>
      </c>
    </row>
    <row r="28" spans="1:10" s="16" customFormat="1" ht="27" customHeight="1">
      <c r="A28" s="12"/>
      <c r="B28" s="17" t="s">
        <v>151</v>
      </c>
      <c r="C28" s="17"/>
      <c r="D28" s="19"/>
      <c r="E28" s="19"/>
      <c r="F28" s="19">
        <f aca="true" t="shared" si="1" ref="F28:F55">SUM(G28:I28)</f>
        <v>4355530</v>
      </c>
      <c r="G28" s="19">
        <f>SUM(G29:G43)</f>
        <v>4355530</v>
      </c>
      <c r="H28" s="19">
        <f>SUM(H29:H43)</f>
        <v>0</v>
      </c>
      <c r="I28" s="19">
        <f>SUM(I29:I43)</f>
        <v>0</v>
      </c>
      <c r="J28" s="65"/>
    </row>
    <row r="29" spans="1:10" s="16" customFormat="1" ht="49.5" customHeight="1" hidden="1">
      <c r="A29" s="42"/>
      <c r="B29" s="6"/>
      <c r="C29" s="6"/>
      <c r="D29" s="1"/>
      <c r="E29" s="1"/>
      <c r="F29" s="1">
        <f t="shared" si="1"/>
        <v>0</v>
      </c>
      <c r="G29" s="1"/>
      <c r="H29" s="1"/>
      <c r="I29" s="1"/>
      <c r="J29" s="63"/>
    </row>
    <row r="30" spans="1:10" s="62" customFormat="1" ht="36" customHeight="1">
      <c r="A30" s="43">
        <v>12</v>
      </c>
      <c r="B30" s="3" t="s">
        <v>32</v>
      </c>
      <c r="C30" s="3"/>
      <c r="D30" s="2"/>
      <c r="E30" s="2"/>
      <c r="F30" s="2">
        <f t="shared" si="1"/>
        <v>50000</v>
      </c>
      <c r="G30" s="2">
        <v>50000</v>
      </c>
      <c r="H30" s="2"/>
      <c r="I30" s="2"/>
      <c r="J30" s="58" t="s">
        <v>19</v>
      </c>
    </row>
    <row r="31" spans="1:10" s="16" customFormat="1" ht="41.25" customHeight="1" hidden="1">
      <c r="A31" s="42"/>
      <c r="B31" s="6" t="s">
        <v>100</v>
      </c>
      <c r="C31" s="6" t="s">
        <v>94</v>
      </c>
      <c r="D31" s="1"/>
      <c r="E31" s="1"/>
      <c r="F31" s="1">
        <f t="shared" si="1"/>
        <v>0</v>
      </c>
      <c r="G31" s="1"/>
      <c r="H31" s="1"/>
      <c r="I31" s="1"/>
      <c r="J31" s="63">
        <v>2004</v>
      </c>
    </row>
    <row r="32" spans="1:10" s="4" customFormat="1" ht="36.75" customHeight="1">
      <c r="A32" s="43">
        <v>13</v>
      </c>
      <c r="B32" s="3" t="s">
        <v>221</v>
      </c>
      <c r="C32" s="3" t="s">
        <v>20</v>
      </c>
      <c r="D32" s="2">
        <v>1722000</v>
      </c>
      <c r="E32" s="2">
        <v>800000</v>
      </c>
      <c r="F32" s="2">
        <f t="shared" si="1"/>
        <v>922000</v>
      </c>
      <c r="G32" s="2">
        <v>922000</v>
      </c>
      <c r="H32" s="2"/>
      <c r="I32" s="2"/>
      <c r="J32" s="58" t="s">
        <v>21</v>
      </c>
    </row>
    <row r="33" spans="1:10" s="4" customFormat="1" ht="38.25" customHeight="1">
      <c r="A33" s="43">
        <v>14</v>
      </c>
      <c r="B33" s="3" t="s">
        <v>222</v>
      </c>
      <c r="C33" s="3" t="s">
        <v>195</v>
      </c>
      <c r="D33" s="2">
        <v>2170250</v>
      </c>
      <c r="E33" s="2">
        <v>1266720</v>
      </c>
      <c r="F33" s="2">
        <f t="shared" si="1"/>
        <v>903530</v>
      </c>
      <c r="G33" s="2">
        <v>903530</v>
      </c>
      <c r="H33" s="2"/>
      <c r="I33" s="2"/>
      <c r="J33" s="58" t="s">
        <v>73</v>
      </c>
    </row>
    <row r="34" spans="1:10" s="4" customFormat="1" ht="60" customHeight="1">
      <c r="A34" s="43">
        <v>15</v>
      </c>
      <c r="B34" s="3" t="s">
        <v>101</v>
      </c>
      <c r="C34" s="3" t="s">
        <v>216</v>
      </c>
      <c r="D34" s="2">
        <v>1600000</v>
      </c>
      <c r="E34" s="2">
        <v>220000</v>
      </c>
      <c r="F34" s="2">
        <f t="shared" si="1"/>
        <v>400000</v>
      </c>
      <c r="G34" s="2">
        <v>400000</v>
      </c>
      <c r="H34" s="2"/>
      <c r="I34" s="2"/>
      <c r="J34" s="58" t="s">
        <v>167</v>
      </c>
    </row>
    <row r="35" spans="1:10" ht="37.5" customHeight="1" hidden="1">
      <c r="A35" s="42"/>
      <c r="B35" s="6"/>
      <c r="C35" s="6"/>
      <c r="D35" s="1"/>
      <c r="E35" s="1"/>
      <c r="F35" s="1">
        <f t="shared" si="1"/>
        <v>0</v>
      </c>
      <c r="G35" s="1"/>
      <c r="H35" s="1"/>
      <c r="I35" s="1"/>
      <c r="J35" s="63">
        <v>2004</v>
      </c>
    </row>
    <row r="36" spans="1:10" s="4" customFormat="1" ht="24.75" customHeight="1">
      <c r="A36" s="43">
        <v>16</v>
      </c>
      <c r="B36" s="3" t="s">
        <v>223</v>
      </c>
      <c r="C36" s="3" t="s">
        <v>196</v>
      </c>
      <c r="D36" s="2">
        <v>300000</v>
      </c>
      <c r="E36" s="2">
        <v>180000</v>
      </c>
      <c r="F36" s="2">
        <f t="shared" si="1"/>
        <v>120000</v>
      </c>
      <c r="G36" s="2">
        <v>120000</v>
      </c>
      <c r="H36" s="2"/>
      <c r="I36" s="2"/>
      <c r="J36" s="58" t="s">
        <v>73</v>
      </c>
    </row>
    <row r="37" spans="1:10" s="4" customFormat="1" ht="24" customHeight="1">
      <c r="A37" s="43">
        <v>17</v>
      </c>
      <c r="B37" s="3" t="s">
        <v>153</v>
      </c>
      <c r="C37" s="3" t="s">
        <v>154</v>
      </c>
      <c r="D37" s="2">
        <v>210000</v>
      </c>
      <c r="E37" s="2"/>
      <c r="F37" s="2">
        <f t="shared" si="1"/>
        <v>210000</v>
      </c>
      <c r="G37" s="2">
        <v>210000</v>
      </c>
      <c r="H37" s="2"/>
      <c r="I37" s="2"/>
      <c r="J37" s="58">
        <v>2005</v>
      </c>
    </row>
    <row r="38" spans="1:10" s="4" customFormat="1" ht="26.25" customHeight="1">
      <c r="A38" s="43">
        <v>18</v>
      </c>
      <c r="B38" s="3" t="s">
        <v>168</v>
      </c>
      <c r="C38" s="72" t="s">
        <v>155</v>
      </c>
      <c r="D38" s="7">
        <v>250000</v>
      </c>
      <c r="E38" s="2"/>
      <c r="F38" s="2">
        <f t="shared" si="1"/>
        <v>250000</v>
      </c>
      <c r="G38" s="2">
        <v>250000</v>
      </c>
      <c r="H38" s="2"/>
      <c r="I38" s="2"/>
      <c r="J38" s="58">
        <v>2005</v>
      </c>
    </row>
    <row r="39" spans="1:10" s="4" customFormat="1" ht="18.75" customHeight="1">
      <c r="A39" s="43">
        <v>19</v>
      </c>
      <c r="B39" s="3" t="s">
        <v>208</v>
      </c>
      <c r="C39" s="3" t="s">
        <v>209</v>
      </c>
      <c r="D39" s="2">
        <v>200000</v>
      </c>
      <c r="E39" s="2"/>
      <c r="F39" s="2">
        <f t="shared" si="1"/>
        <v>200000</v>
      </c>
      <c r="G39" s="2">
        <v>200000</v>
      </c>
      <c r="H39" s="2"/>
      <c r="I39" s="2"/>
      <c r="J39" s="58">
        <v>2005</v>
      </c>
    </row>
    <row r="40" spans="1:10" s="4" customFormat="1" ht="48.75" customHeight="1">
      <c r="A40" s="43">
        <v>20</v>
      </c>
      <c r="B40" s="3" t="s">
        <v>169</v>
      </c>
      <c r="C40" s="3" t="s">
        <v>197</v>
      </c>
      <c r="D40" s="2">
        <v>2400000</v>
      </c>
      <c r="E40" s="2"/>
      <c r="F40" s="2">
        <f t="shared" si="1"/>
        <v>600000</v>
      </c>
      <c r="G40" s="2">
        <v>600000</v>
      </c>
      <c r="H40" s="2"/>
      <c r="I40" s="2"/>
      <c r="J40" s="58" t="s">
        <v>145</v>
      </c>
    </row>
    <row r="41" spans="1:10" s="4" customFormat="1" ht="61.5" customHeight="1">
      <c r="A41" s="43">
        <v>21</v>
      </c>
      <c r="B41" s="84" t="s">
        <v>198</v>
      </c>
      <c r="C41" s="3" t="s">
        <v>204</v>
      </c>
      <c r="D41" s="2">
        <v>1200000</v>
      </c>
      <c r="E41" s="2"/>
      <c r="F41" s="2">
        <f t="shared" si="1"/>
        <v>500000</v>
      </c>
      <c r="G41" s="2">
        <v>500000</v>
      </c>
      <c r="H41" s="2"/>
      <c r="I41" s="2"/>
      <c r="J41" s="58" t="s">
        <v>145</v>
      </c>
    </row>
    <row r="42" spans="1:10" s="4" customFormat="1" ht="25.5" customHeight="1">
      <c r="A42" s="43">
        <v>22</v>
      </c>
      <c r="B42" s="3" t="s">
        <v>156</v>
      </c>
      <c r="C42" s="3" t="s">
        <v>199</v>
      </c>
      <c r="D42" s="2">
        <v>1200000</v>
      </c>
      <c r="E42" s="2">
        <v>50000</v>
      </c>
      <c r="F42" s="2">
        <f t="shared" si="1"/>
        <v>200000</v>
      </c>
      <c r="G42" s="2">
        <v>200000</v>
      </c>
      <c r="H42" s="2"/>
      <c r="I42" s="2"/>
      <c r="J42" s="58" t="s">
        <v>41</v>
      </c>
    </row>
    <row r="43" spans="1:10" ht="27.75" customHeight="1" hidden="1">
      <c r="A43" s="42"/>
      <c r="B43" s="6" t="s">
        <v>96</v>
      </c>
      <c r="C43" s="6" t="s">
        <v>0</v>
      </c>
      <c r="D43" s="1">
        <v>500000</v>
      </c>
      <c r="E43" s="1"/>
      <c r="F43" s="1">
        <f t="shared" si="1"/>
        <v>0</v>
      </c>
      <c r="G43" s="1"/>
      <c r="H43" s="1"/>
      <c r="I43" s="1"/>
      <c r="J43" s="63">
        <v>2004</v>
      </c>
    </row>
    <row r="44" spans="1:10" s="62" customFormat="1" ht="27.75" customHeight="1">
      <c r="A44" s="57"/>
      <c r="B44" s="51" t="s">
        <v>66</v>
      </c>
      <c r="C44" s="51"/>
      <c r="D44" s="61"/>
      <c r="E44" s="61"/>
      <c r="F44" s="61">
        <f t="shared" si="1"/>
        <v>2500000</v>
      </c>
      <c r="G44" s="55">
        <f>SUM(G45,G47,G49)</f>
        <v>1650000</v>
      </c>
      <c r="H44" s="61">
        <f>SUM(H45,H47,H49)</f>
        <v>850000</v>
      </c>
      <c r="I44" s="61">
        <f>SUM(I45,I47,I49)</f>
        <v>0</v>
      </c>
      <c r="J44" s="64"/>
    </row>
    <row r="45" spans="1:10" s="16" customFormat="1" ht="26.25" customHeight="1">
      <c r="A45" s="12"/>
      <c r="B45" s="17" t="s">
        <v>45</v>
      </c>
      <c r="C45" s="17"/>
      <c r="D45" s="19"/>
      <c r="E45" s="19"/>
      <c r="F45" s="19">
        <f t="shared" si="1"/>
        <v>500000</v>
      </c>
      <c r="G45" s="19">
        <f>SUM(G46)</f>
        <v>500000</v>
      </c>
      <c r="H45" s="19"/>
      <c r="I45" s="19">
        <f>SUM(I46)</f>
        <v>0</v>
      </c>
      <c r="J45" s="65"/>
    </row>
    <row r="46" spans="1:10" s="4" customFormat="1" ht="48.75" customHeight="1">
      <c r="A46" s="43">
        <v>23</v>
      </c>
      <c r="B46" s="3" t="s">
        <v>22</v>
      </c>
      <c r="C46" s="3"/>
      <c r="D46" s="2"/>
      <c r="E46" s="2"/>
      <c r="F46" s="2">
        <f t="shared" si="1"/>
        <v>500000</v>
      </c>
      <c r="G46" s="2">
        <v>500000</v>
      </c>
      <c r="H46" s="2"/>
      <c r="I46" s="2"/>
      <c r="J46" s="58" t="s">
        <v>19</v>
      </c>
    </row>
    <row r="47" spans="1:10" s="16" customFormat="1" ht="25.5" customHeight="1">
      <c r="A47" s="12"/>
      <c r="B47" s="17" t="s">
        <v>46</v>
      </c>
      <c r="C47" s="17"/>
      <c r="D47" s="19"/>
      <c r="E47" s="19"/>
      <c r="F47" s="19">
        <f t="shared" si="1"/>
        <v>850000</v>
      </c>
      <c r="G47" s="19">
        <f>SUM(G48)</f>
        <v>0</v>
      </c>
      <c r="H47" s="19">
        <f>SUM(H48)</f>
        <v>850000</v>
      </c>
      <c r="I47" s="19">
        <f>SUM(I48)</f>
        <v>0</v>
      </c>
      <c r="J47" s="65"/>
    </row>
    <row r="48" spans="1:10" s="4" customFormat="1" ht="24.75" customHeight="1">
      <c r="A48" s="43">
        <v>24</v>
      </c>
      <c r="B48" s="3" t="s">
        <v>29</v>
      </c>
      <c r="C48" s="3"/>
      <c r="D48" s="2"/>
      <c r="E48" s="2"/>
      <c r="F48" s="2">
        <f t="shared" si="1"/>
        <v>850000</v>
      </c>
      <c r="G48" s="2"/>
      <c r="H48" s="2">
        <v>850000</v>
      </c>
      <c r="I48" s="2"/>
      <c r="J48" s="58" t="s">
        <v>19</v>
      </c>
    </row>
    <row r="49" spans="1:10" s="16" customFormat="1" ht="25.5" customHeight="1">
      <c r="A49" s="12"/>
      <c r="B49" s="44" t="s">
        <v>47</v>
      </c>
      <c r="C49" s="17"/>
      <c r="D49" s="19"/>
      <c r="E49" s="19"/>
      <c r="F49" s="19">
        <f t="shared" si="1"/>
        <v>1150000</v>
      </c>
      <c r="G49" s="19">
        <f>SUM(G50)</f>
        <v>1150000</v>
      </c>
      <c r="H49" s="19">
        <f>SUM(H50)</f>
        <v>0</v>
      </c>
      <c r="I49" s="19">
        <f>SUM(I50)</f>
        <v>0</v>
      </c>
      <c r="J49" s="65"/>
    </row>
    <row r="50" spans="1:10" s="4" customFormat="1" ht="26.25" customHeight="1">
      <c r="A50" s="43">
        <v>25</v>
      </c>
      <c r="B50" s="3" t="s">
        <v>72</v>
      </c>
      <c r="C50" s="3"/>
      <c r="D50" s="2"/>
      <c r="E50" s="2"/>
      <c r="F50" s="2">
        <f t="shared" si="1"/>
        <v>1150000</v>
      </c>
      <c r="G50" s="2">
        <v>1150000</v>
      </c>
      <c r="H50" s="2"/>
      <c r="I50" s="2"/>
      <c r="J50" s="58" t="s">
        <v>19</v>
      </c>
    </row>
    <row r="51" spans="1:10" s="4" customFormat="1" ht="25.5" customHeight="1">
      <c r="A51" s="86"/>
      <c r="B51" s="51" t="s">
        <v>103</v>
      </c>
      <c r="C51" s="3"/>
      <c r="D51" s="2"/>
      <c r="E51" s="2"/>
      <c r="F51" s="2">
        <f t="shared" si="1"/>
        <v>35000</v>
      </c>
      <c r="G51" s="2">
        <f aca="true" t="shared" si="2" ref="G51:I52">SUM(G52)</f>
        <v>0</v>
      </c>
      <c r="H51" s="2">
        <f t="shared" si="2"/>
        <v>0</v>
      </c>
      <c r="I51" s="2">
        <f t="shared" si="2"/>
        <v>35000</v>
      </c>
      <c r="J51" s="58"/>
    </row>
    <row r="52" spans="1:10" ht="23.25" customHeight="1">
      <c r="A52" s="45"/>
      <c r="B52" s="17" t="s">
        <v>104</v>
      </c>
      <c r="C52" s="6"/>
      <c r="D52" s="1"/>
      <c r="E52" s="1"/>
      <c r="F52" s="1">
        <f t="shared" si="1"/>
        <v>35000</v>
      </c>
      <c r="G52" s="1">
        <f t="shared" si="2"/>
        <v>0</v>
      </c>
      <c r="H52" s="1">
        <f t="shared" si="2"/>
        <v>0</v>
      </c>
      <c r="I52" s="1">
        <f t="shared" si="2"/>
        <v>35000</v>
      </c>
      <c r="J52" s="63"/>
    </row>
    <row r="53" spans="1:10" s="4" customFormat="1" ht="26.25" customHeight="1">
      <c r="A53" s="86">
        <v>26</v>
      </c>
      <c r="B53" s="3" t="s">
        <v>105</v>
      </c>
      <c r="C53" s="3" t="s">
        <v>181</v>
      </c>
      <c r="D53" s="2"/>
      <c r="E53" s="2"/>
      <c r="F53" s="2">
        <f t="shared" si="1"/>
        <v>35000</v>
      </c>
      <c r="G53" s="2"/>
      <c r="H53" s="2">
        <f>SUM(H54)</f>
        <v>0</v>
      </c>
      <c r="I53" s="2">
        <v>35000</v>
      </c>
      <c r="J53" s="58">
        <v>2005</v>
      </c>
    </row>
    <row r="54" spans="1:10" s="62" customFormat="1" ht="23.25" customHeight="1">
      <c r="A54" s="57"/>
      <c r="B54" s="75" t="s">
        <v>48</v>
      </c>
      <c r="C54" s="51"/>
      <c r="D54" s="61"/>
      <c r="E54" s="61"/>
      <c r="F54" s="61">
        <f t="shared" si="1"/>
        <v>1047420</v>
      </c>
      <c r="G54" s="61">
        <f>SUM(G57,G55)</f>
        <v>1047420</v>
      </c>
      <c r="H54" s="61">
        <f>SUM(H57)</f>
        <v>0</v>
      </c>
      <c r="I54" s="61">
        <f>SUM(I57)</f>
        <v>0</v>
      </c>
      <c r="J54" s="64"/>
    </row>
    <row r="55" spans="1:10" s="16" customFormat="1" ht="27" customHeight="1" hidden="1">
      <c r="A55" s="12"/>
      <c r="B55" s="17" t="s">
        <v>121</v>
      </c>
      <c r="C55" s="17"/>
      <c r="D55" s="19"/>
      <c r="E55" s="19"/>
      <c r="F55" s="19">
        <f t="shared" si="1"/>
        <v>0</v>
      </c>
      <c r="G55" s="19">
        <f>SUM(G56)</f>
        <v>0</v>
      </c>
      <c r="H55" s="19"/>
      <c r="I55" s="19"/>
      <c r="J55" s="65"/>
    </row>
    <row r="56" spans="1:10" ht="27" customHeight="1" hidden="1">
      <c r="A56" s="42">
        <v>30</v>
      </c>
      <c r="B56" s="46" t="s">
        <v>122</v>
      </c>
      <c r="C56" s="6" t="s">
        <v>123</v>
      </c>
      <c r="D56" s="1"/>
      <c r="E56" s="1"/>
      <c r="F56" s="19">
        <f aca="true" t="shared" si="3" ref="F56:F91">SUM(G56:I56)</f>
        <v>0</v>
      </c>
      <c r="G56" s="1"/>
      <c r="H56" s="1"/>
      <c r="I56" s="1"/>
      <c r="J56" s="63">
        <v>2004</v>
      </c>
    </row>
    <row r="57" spans="1:10" s="16" customFormat="1" ht="27" customHeight="1">
      <c r="A57" s="12"/>
      <c r="B57" s="17" t="s">
        <v>49</v>
      </c>
      <c r="C57" s="17"/>
      <c r="D57" s="19"/>
      <c r="E57" s="19"/>
      <c r="F57" s="19">
        <f t="shared" si="3"/>
        <v>1047420</v>
      </c>
      <c r="G57" s="19">
        <f>SUM(G58:G64)</f>
        <v>1047420</v>
      </c>
      <c r="H57" s="19">
        <f>SUM(H58:H64)</f>
        <v>0</v>
      </c>
      <c r="I57" s="19">
        <f>SUM(I58:I64)</f>
        <v>0</v>
      </c>
      <c r="J57" s="65"/>
    </row>
    <row r="58" spans="1:10" s="4" customFormat="1" ht="36.75" customHeight="1">
      <c r="A58" s="43">
        <v>27</v>
      </c>
      <c r="B58" s="3" t="s">
        <v>34</v>
      </c>
      <c r="C58" s="3" t="s">
        <v>83</v>
      </c>
      <c r="D58" s="2"/>
      <c r="E58" s="2"/>
      <c r="F58" s="2">
        <f t="shared" si="3"/>
        <v>200000</v>
      </c>
      <c r="G58" s="2">
        <v>200000</v>
      </c>
      <c r="H58" s="2"/>
      <c r="I58" s="2"/>
      <c r="J58" s="58" t="s">
        <v>19</v>
      </c>
    </row>
    <row r="59" spans="1:10" s="4" customFormat="1" ht="22.5" customHeight="1">
      <c r="A59" s="43">
        <v>28</v>
      </c>
      <c r="B59" s="3" t="s">
        <v>84</v>
      </c>
      <c r="C59" s="3"/>
      <c r="D59" s="2">
        <v>500000</v>
      </c>
      <c r="E59" s="2">
        <v>250000</v>
      </c>
      <c r="F59" s="2">
        <f t="shared" si="3"/>
        <v>150000</v>
      </c>
      <c r="G59" s="2">
        <v>150000</v>
      </c>
      <c r="H59" s="2"/>
      <c r="I59" s="2"/>
      <c r="J59" s="58" t="s">
        <v>41</v>
      </c>
    </row>
    <row r="60" spans="1:10" s="4" customFormat="1" ht="30.75" customHeight="1" hidden="1">
      <c r="A60" s="43"/>
      <c r="B60" s="3"/>
      <c r="C60" s="3"/>
      <c r="D60" s="2"/>
      <c r="E60" s="2"/>
      <c r="F60" s="2"/>
      <c r="G60" s="2"/>
      <c r="H60" s="2"/>
      <c r="I60" s="2"/>
      <c r="J60" s="58"/>
    </row>
    <row r="61" spans="1:10" s="4" customFormat="1" ht="24" customHeight="1">
      <c r="A61" s="43">
        <v>29</v>
      </c>
      <c r="B61" s="3" t="s">
        <v>161</v>
      </c>
      <c r="C61" s="3"/>
      <c r="D61" s="2">
        <v>60000</v>
      </c>
      <c r="E61" s="2"/>
      <c r="F61" s="2">
        <f t="shared" si="3"/>
        <v>60000</v>
      </c>
      <c r="G61" s="2">
        <v>60000</v>
      </c>
      <c r="H61" s="2"/>
      <c r="I61" s="2"/>
      <c r="J61" s="58">
        <v>2005</v>
      </c>
    </row>
    <row r="62" spans="1:10" ht="30" customHeight="1" hidden="1">
      <c r="A62" s="42"/>
      <c r="B62" s="6" t="s">
        <v>87</v>
      </c>
      <c r="C62" s="6" t="s">
        <v>85</v>
      </c>
      <c r="D62" s="1">
        <v>139000</v>
      </c>
      <c r="E62" s="1"/>
      <c r="F62" s="1">
        <f t="shared" si="3"/>
        <v>0</v>
      </c>
      <c r="G62" s="1"/>
      <c r="H62" s="1"/>
      <c r="I62" s="1"/>
      <c r="J62" s="63">
        <v>2004</v>
      </c>
    </row>
    <row r="63" spans="1:10" s="4" customFormat="1" ht="37.5" customHeight="1">
      <c r="A63" s="43">
        <v>30</v>
      </c>
      <c r="B63" s="3" t="s">
        <v>102</v>
      </c>
      <c r="C63" s="3"/>
      <c r="D63" s="2">
        <v>2500000</v>
      </c>
      <c r="E63" s="2">
        <v>250000</v>
      </c>
      <c r="F63" s="2">
        <f t="shared" si="3"/>
        <v>637420</v>
      </c>
      <c r="G63" s="2">
        <v>637420</v>
      </c>
      <c r="H63" s="2"/>
      <c r="I63" s="2"/>
      <c r="J63" s="58" t="s">
        <v>41</v>
      </c>
    </row>
    <row r="64" spans="1:10" ht="30.75" customHeight="1" hidden="1">
      <c r="A64" s="42"/>
      <c r="B64" s="6"/>
      <c r="C64" s="6"/>
      <c r="D64" s="1"/>
      <c r="E64" s="1"/>
      <c r="F64" s="1">
        <f t="shared" si="3"/>
        <v>0</v>
      </c>
      <c r="G64" s="1"/>
      <c r="H64" s="1"/>
      <c r="I64" s="1"/>
      <c r="J64" s="63"/>
    </row>
    <row r="65" spans="1:10" s="4" customFormat="1" ht="26.25" customHeight="1">
      <c r="A65" s="43"/>
      <c r="B65" s="51" t="s">
        <v>7</v>
      </c>
      <c r="C65" s="3"/>
      <c r="D65" s="2"/>
      <c r="E65" s="2"/>
      <c r="F65" s="2">
        <f t="shared" si="3"/>
        <v>855500</v>
      </c>
      <c r="G65" s="2">
        <f>SUM(G66,G68,G72,G74)</f>
        <v>415500</v>
      </c>
      <c r="H65" s="2">
        <f>SUM(H66,H68,H72,H74)</f>
        <v>0</v>
      </c>
      <c r="I65" s="2">
        <f>SUM(I66,I68,I72,I74)</f>
        <v>440000</v>
      </c>
      <c r="J65" s="58"/>
    </row>
    <row r="66" spans="1:10" ht="37.5" customHeight="1" hidden="1">
      <c r="A66" s="42"/>
      <c r="B66" s="17" t="s">
        <v>147</v>
      </c>
      <c r="C66" s="6"/>
      <c r="D66" s="1"/>
      <c r="E66" s="1"/>
      <c r="F66" s="1">
        <f t="shared" si="3"/>
        <v>0</v>
      </c>
      <c r="G66" s="1">
        <f>SUM(G67)</f>
        <v>0</v>
      </c>
      <c r="H66" s="1">
        <f>SUM(H67)</f>
        <v>0</v>
      </c>
      <c r="I66" s="1">
        <f>SUM(I67)</f>
        <v>0</v>
      </c>
      <c r="J66" s="63"/>
    </row>
    <row r="67" spans="1:10" ht="48.75" customHeight="1" hidden="1">
      <c r="A67" s="42"/>
      <c r="B67" s="6" t="s">
        <v>124</v>
      </c>
      <c r="C67" s="6"/>
      <c r="D67" s="1"/>
      <c r="E67" s="1"/>
      <c r="F67" s="1">
        <f t="shared" si="3"/>
        <v>0</v>
      </c>
      <c r="G67" s="1"/>
      <c r="H67" s="1"/>
      <c r="I67" s="1"/>
      <c r="J67" s="63"/>
    </row>
    <row r="68" spans="1:10" ht="24.75" customHeight="1">
      <c r="A68" s="42"/>
      <c r="B68" s="17" t="s">
        <v>149</v>
      </c>
      <c r="C68" s="6"/>
      <c r="D68" s="1"/>
      <c r="E68" s="1"/>
      <c r="F68" s="1">
        <f t="shared" si="3"/>
        <v>580000</v>
      </c>
      <c r="G68" s="1">
        <f>SUM(G69)</f>
        <v>150000</v>
      </c>
      <c r="H68" s="1">
        <f>SUM(H69)</f>
        <v>0</v>
      </c>
      <c r="I68" s="1">
        <f>SUM(I69:I71)</f>
        <v>430000</v>
      </c>
      <c r="J68" s="63"/>
    </row>
    <row r="69" spans="1:10" s="4" customFormat="1" ht="26.25" customHeight="1">
      <c r="A69" s="43">
        <v>31</v>
      </c>
      <c r="B69" s="74" t="s">
        <v>213</v>
      </c>
      <c r="C69" s="3" t="s">
        <v>206</v>
      </c>
      <c r="D69" s="2"/>
      <c r="E69" s="2"/>
      <c r="F69" s="2">
        <f t="shared" si="3"/>
        <v>150000</v>
      </c>
      <c r="G69" s="2">
        <v>150000</v>
      </c>
      <c r="H69" s="2"/>
      <c r="I69" s="85"/>
      <c r="J69" s="58">
        <v>2005</v>
      </c>
    </row>
    <row r="70" spans="1:10" s="56" customFormat="1" ht="36" customHeight="1">
      <c r="A70" s="43">
        <v>32</v>
      </c>
      <c r="B70" s="74" t="s">
        <v>215</v>
      </c>
      <c r="C70" s="3"/>
      <c r="D70" s="88"/>
      <c r="E70" s="88"/>
      <c r="F70" s="2">
        <f t="shared" si="3"/>
        <v>40000</v>
      </c>
      <c r="G70" s="88">
        <v>0</v>
      </c>
      <c r="H70" s="88"/>
      <c r="I70" s="89">
        <v>40000</v>
      </c>
      <c r="J70" s="58">
        <v>2005</v>
      </c>
    </row>
    <row r="71" spans="1:10" s="4" customFormat="1" ht="37.5" customHeight="1">
      <c r="A71" s="43">
        <v>33</v>
      </c>
      <c r="B71" s="74" t="s">
        <v>183</v>
      </c>
      <c r="C71" s="3" t="s">
        <v>184</v>
      </c>
      <c r="D71" s="2">
        <v>390000</v>
      </c>
      <c r="E71" s="2"/>
      <c r="F71" s="2">
        <f>SUM(G71:I71)</f>
        <v>390000</v>
      </c>
      <c r="G71" s="2">
        <v>0</v>
      </c>
      <c r="H71" s="2"/>
      <c r="I71" s="2">
        <v>390000</v>
      </c>
      <c r="J71" s="58">
        <v>2005</v>
      </c>
    </row>
    <row r="72" spans="1:10" s="16" customFormat="1" ht="22.5" customHeight="1">
      <c r="A72" s="12"/>
      <c r="B72" s="87" t="s">
        <v>178</v>
      </c>
      <c r="C72" s="17"/>
      <c r="D72" s="19"/>
      <c r="E72" s="19"/>
      <c r="F72" s="19">
        <f>SUM(G72:I72)</f>
        <v>10000</v>
      </c>
      <c r="G72" s="19">
        <f>SUM(G73)</f>
        <v>0</v>
      </c>
      <c r="H72" s="19">
        <f>SUM(H73)</f>
        <v>0</v>
      </c>
      <c r="I72" s="19">
        <f>SUM(I73)</f>
        <v>10000</v>
      </c>
      <c r="J72" s="65"/>
    </row>
    <row r="73" spans="1:10" s="4" customFormat="1" ht="36.75" customHeight="1">
      <c r="A73" s="43">
        <v>34</v>
      </c>
      <c r="B73" s="74" t="s">
        <v>179</v>
      </c>
      <c r="C73" s="3" t="s">
        <v>180</v>
      </c>
      <c r="D73" s="2"/>
      <c r="E73" s="2"/>
      <c r="F73" s="2">
        <f t="shared" si="3"/>
        <v>10000</v>
      </c>
      <c r="G73" s="2"/>
      <c r="H73" s="2"/>
      <c r="I73" s="2">
        <v>10000</v>
      </c>
      <c r="J73" s="58">
        <v>2005</v>
      </c>
    </row>
    <row r="74" spans="1:10" ht="20.25" customHeight="1">
      <c r="A74" s="42"/>
      <c r="B74" s="17" t="s">
        <v>12</v>
      </c>
      <c r="C74" s="6"/>
      <c r="D74" s="1"/>
      <c r="E74" s="1"/>
      <c r="F74" s="1">
        <f t="shared" si="3"/>
        <v>265500</v>
      </c>
      <c r="G74" s="1">
        <f>SUM(G75:G77)</f>
        <v>265500</v>
      </c>
      <c r="H74" s="1">
        <f>SUM(H75:H77)</f>
        <v>0</v>
      </c>
      <c r="I74" s="1">
        <f>SUM(I75:I77)</f>
        <v>0</v>
      </c>
      <c r="J74" s="63"/>
    </row>
    <row r="75" spans="1:10" s="4" customFormat="1" ht="36.75" customHeight="1">
      <c r="A75" s="43">
        <v>35</v>
      </c>
      <c r="B75" s="74" t="s">
        <v>176</v>
      </c>
      <c r="C75" s="3" t="s">
        <v>107</v>
      </c>
      <c r="D75" s="2">
        <v>91800</v>
      </c>
      <c r="E75" s="2">
        <v>51300</v>
      </c>
      <c r="F75" s="2">
        <f t="shared" si="3"/>
        <v>40500</v>
      </c>
      <c r="G75" s="2">
        <v>40500</v>
      </c>
      <c r="H75" s="2"/>
      <c r="I75" s="2"/>
      <c r="J75" s="58" t="s">
        <v>73</v>
      </c>
    </row>
    <row r="76" spans="1:10" s="4" customFormat="1" ht="36.75" customHeight="1">
      <c r="A76" s="43">
        <v>36</v>
      </c>
      <c r="B76" s="3" t="s">
        <v>160</v>
      </c>
      <c r="C76" s="3" t="s">
        <v>202</v>
      </c>
      <c r="D76" s="2"/>
      <c r="E76" s="2"/>
      <c r="F76" s="2">
        <f t="shared" si="3"/>
        <v>200000</v>
      </c>
      <c r="G76" s="2">
        <v>200000</v>
      </c>
      <c r="H76" s="2"/>
      <c r="I76" s="2"/>
      <c r="J76" s="58" t="s">
        <v>19</v>
      </c>
    </row>
    <row r="77" spans="1:10" s="4" customFormat="1" ht="26.25" customHeight="1">
      <c r="A77" s="43">
        <v>37</v>
      </c>
      <c r="B77" s="74" t="s">
        <v>13</v>
      </c>
      <c r="C77" s="3" t="s">
        <v>97</v>
      </c>
      <c r="D77" s="2"/>
      <c r="E77" s="2"/>
      <c r="F77" s="2">
        <f t="shared" si="3"/>
        <v>25000</v>
      </c>
      <c r="G77" s="2">
        <v>25000</v>
      </c>
      <c r="H77" s="2"/>
      <c r="I77" s="2"/>
      <c r="J77" s="58" t="s">
        <v>19</v>
      </c>
    </row>
    <row r="78" spans="1:10" ht="23.25" customHeight="1" hidden="1">
      <c r="A78" s="42"/>
      <c r="B78" s="17" t="s">
        <v>90</v>
      </c>
      <c r="C78" s="17"/>
      <c r="D78" s="19"/>
      <c r="E78" s="19"/>
      <c r="F78" s="1">
        <f t="shared" si="3"/>
        <v>0</v>
      </c>
      <c r="G78" s="1">
        <f aca="true" t="shared" si="4" ref="G78:I79">SUM(G79)</f>
        <v>0</v>
      </c>
      <c r="H78" s="1">
        <f t="shared" si="4"/>
        <v>0</v>
      </c>
      <c r="I78" s="1">
        <f t="shared" si="4"/>
        <v>0</v>
      </c>
      <c r="J78" s="63"/>
    </row>
    <row r="79" spans="1:10" ht="20.25" customHeight="1" hidden="1">
      <c r="A79" s="42"/>
      <c r="B79" s="6" t="s">
        <v>88</v>
      </c>
      <c r="C79" s="6"/>
      <c r="D79" s="1"/>
      <c r="E79" s="1"/>
      <c r="F79" s="1">
        <f t="shared" si="3"/>
        <v>0</v>
      </c>
      <c r="G79" s="1">
        <f t="shared" si="4"/>
        <v>0</v>
      </c>
      <c r="H79" s="1">
        <f t="shared" si="4"/>
        <v>0</v>
      </c>
      <c r="I79" s="1">
        <f t="shared" si="4"/>
        <v>0</v>
      </c>
      <c r="J79" s="63"/>
    </row>
    <row r="80" spans="1:10" ht="19.5" customHeight="1" hidden="1">
      <c r="A80" s="42"/>
      <c r="B80" s="6" t="s">
        <v>89</v>
      </c>
      <c r="C80" s="6"/>
      <c r="D80" s="1"/>
      <c r="E80" s="1"/>
      <c r="F80" s="1">
        <f t="shared" si="3"/>
        <v>0</v>
      </c>
      <c r="G80" s="1">
        <v>0</v>
      </c>
      <c r="H80" s="1"/>
      <c r="I80" s="1"/>
      <c r="J80" s="63"/>
    </row>
    <row r="81" spans="1:10" s="62" customFormat="1" ht="22.5" customHeight="1">
      <c r="A81" s="57"/>
      <c r="B81" s="51" t="s">
        <v>50</v>
      </c>
      <c r="C81" s="51"/>
      <c r="D81" s="61">
        <f>SUM(D88,D90,D92)</f>
        <v>46658000</v>
      </c>
      <c r="E81" s="61"/>
      <c r="F81" s="61">
        <f t="shared" si="3"/>
        <v>11810000</v>
      </c>
      <c r="G81" s="61">
        <f>SUM(G82,G88,G90,G92)</f>
        <v>11810000</v>
      </c>
      <c r="H81" s="61">
        <f>SUM(H88,H92)</f>
        <v>0</v>
      </c>
      <c r="I81" s="61">
        <f>SUM(I88,I92)</f>
        <v>0</v>
      </c>
      <c r="J81" s="64"/>
    </row>
    <row r="82" spans="1:10" s="16" customFormat="1" ht="21.75" customHeight="1">
      <c r="A82" s="12"/>
      <c r="B82" s="17" t="s">
        <v>51</v>
      </c>
      <c r="C82" s="17"/>
      <c r="D82" s="19"/>
      <c r="E82" s="19"/>
      <c r="F82" s="19">
        <f t="shared" si="3"/>
        <v>670000</v>
      </c>
      <c r="G82" s="19">
        <f>SUM(G83:G87)</f>
        <v>670000</v>
      </c>
      <c r="H82" s="19">
        <f>SUM(H83:H87)</f>
        <v>0</v>
      </c>
      <c r="I82" s="19">
        <f>SUM(I83:I87)</f>
        <v>0</v>
      </c>
      <c r="J82" s="65"/>
    </row>
    <row r="83" spans="1:10" s="4" customFormat="1" ht="36.75" customHeight="1">
      <c r="A83" s="43">
        <v>38</v>
      </c>
      <c r="B83" s="3" t="s">
        <v>200</v>
      </c>
      <c r="C83" s="3" t="s">
        <v>201</v>
      </c>
      <c r="D83" s="2">
        <v>670000</v>
      </c>
      <c r="E83" s="2"/>
      <c r="F83" s="2">
        <f t="shared" si="3"/>
        <v>670000</v>
      </c>
      <c r="G83" s="2">
        <v>670000</v>
      </c>
      <c r="H83" s="2"/>
      <c r="I83" s="2"/>
      <c r="J83" s="58">
        <v>2005</v>
      </c>
    </row>
    <row r="84" spans="1:10" ht="33" customHeight="1" hidden="1">
      <c r="A84" s="42"/>
      <c r="B84" s="6"/>
      <c r="C84" s="6"/>
      <c r="D84" s="1"/>
      <c r="E84" s="1"/>
      <c r="F84" s="1">
        <f t="shared" si="3"/>
        <v>0</v>
      </c>
      <c r="G84" s="1"/>
      <c r="H84" s="1"/>
      <c r="I84" s="1"/>
      <c r="J84" s="63"/>
    </row>
    <row r="85" spans="1:10" ht="33" customHeight="1" hidden="1">
      <c r="A85" s="42"/>
      <c r="B85" s="6"/>
      <c r="C85" s="6"/>
      <c r="D85" s="1"/>
      <c r="E85" s="1"/>
      <c r="F85" s="1">
        <f t="shared" si="3"/>
        <v>0</v>
      </c>
      <c r="G85" s="1"/>
      <c r="H85" s="1"/>
      <c r="I85" s="1"/>
      <c r="J85" s="63"/>
    </row>
    <row r="86" spans="1:10" ht="48.75" customHeight="1" hidden="1">
      <c r="A86" s="42"/>
      <c r="B86" s="6"/>
      <c r="C86" s="6"/>
      <c r="D86" s="1"/>
      <c r="E86" s="1"/>
      <c r="F86" s="1">
        <f t="shared" si="3"/>
        <v>0</v>
      </c>
      <c r="G86" s="1"/>
      <c r="H86" s="1"/>
      <c r="I86" s="1"/>
      <c r="J86" s="63"/>
    </row>
    <row r="87" spans="1:10" ht="61.5" customHeight="1" hidden="1">
      <c r="A87" s="42"/>
      <c r="B87" s="6"/>
      <c r="C87" s="6"/>
      <c r="D87" s="1"/>
      <c r="E87" s="1"/>
      <c r="F87" s="1">
        <f t="shared" si="3"/>
        <v>0</v>
      </c>
      <c r="G87" s="1"/>
      <c r="H87" s="1"/>
      <c r="I87" s="1"/>
      <c r="J87" s="63"/>
    </row>
    <row r="88" spans="1:10" s="16" customFormat="1" ht="18.75" customHeight="1">
      <c r="A88" s="12"/>
      <c r="B88" s="17" t="s">
        <v>52</v>
      </c>
      <c r="C88" s="17"/>
      <c r="D88" s="19">
        <f>SUM(D89)</f>
        <v>44668000</v>
      </c>
      <c r="E88" s="19"/>
      <c r="F88" s="19">
        <f t="shared" si="3"/>
        <v>10000000</v>
      </c>
      <c r="G88" s="19">
        <f>SUM(G89)</f>
        <v>10000000</v>
      </c>
      <c r="H88" s="19">
        <f>SUM(H89)</f>
        <v>0</v>
      </c>
      <c r="I88" s="19">
        <f>SUM(I89)</f>
        <v>0</v>
      </c>
      <c r="J88" s="65"/>
    </row>
    <row r="89" spans="1:10" s="4" customFormat="1" ht="92.25" customHeight="1">
      <c r="A89" s="43">
        <v>39</v>
      </c>
      <c r="B89" s="3" t="s">
        <v>210</v>
      </c>
      <c r="C89" s="3" t="s">
        <v>182</v>
      </c>
      <c r="D89" s="2">
        <v>44668000</v>
      </c>
      <c r="E89" s="2">
        <v>8109984</v>
      </c>
      <c r="F89" s="2">
        <f t="shared" si="3"/>
        <v>10000000</v>
      </c>
      <c r="G89" s="2">
        <v>10000000</v>
      </c>
      <c r="H89" s="2"/>
      <c r="I89" s="2"/>
      <c r="J89" s="58" t="s">
        <v>23</v>
      </c>
    </row>
    <row r="90" spans="1:10" ht="19.5" customHeight="1">
      <c r="A90" s="42"/>
      <c r="B90" s="17" t="s">
        <v>54</v>
      </c>
      <c r="C90" s="20"/>
      <c r="D90" s="19">
        <f>SUM(D91)</f>
        <v>1990000</v>
      </c>
      <c r="E90" s="79"/>
      <c r="F90" s="19">
        <f t="shared" si="3"/>
        <v>1140000</v>
      </c>
      <c r="G90" s="19">
        <f>SUM(G91)</f>
        <v>1140000</v>
      </c>
      <c r="H90" s="19">
        <f>SUM(H91)</f>
        <v>0</v>
      </c>
      <c r="I90" s="19">
        <f>SUM(I91)</f>
        <v>0</v>
      </c>
      <c r="J90" s="66"/>
    </row>
    <row r="91" spans="1:10" s="4" customFormat="1" ht="45.75" customHeight="1">
      <c r="A91" s="43">
        <v>40</v>
      </c>
      <c r="B91" s="3" t="s">
        <v>224</v>
      </c>
      <c r="C91" s="3" t="s">
        <v>170</v>
      </c>
      <c r="D91" s="2">
        <v>1990000</v>
      </c>
      <c r="E91" s="2">
        <v>850000</v>
      </c>
      <c r="F91" s="2">
        <f t="shared" si="3"/>
        <v>1140000</v>
      </c>
      <c r="G91" s="2">
        <v>1140000</v>
      </c>
      <c r="H91" s="2"/>
      <c r="I91" s="2"/>
      <c r="J91" s="58" t="s">
        <v>109</v>
      </c>
    </row>
    <row r="92" spans="1:10" ht="27.75" customHeight="1" hidden="1">
      <c r="A92" s="42"/>
      <c r="B92" s="17" t="s">
        <v>125</v>
      </c>
      <c r="C92" s="20"/>
      <c r="D92" s="19">
        <f>SUM(D93)</f>
        <v>0</v>
      </c>
      <c r="E92" s="79"/>
      <c r="F92" s="19">
        <f aca="true" t="shared" si="5" ref="F92:F100">SUM(G92:I92)</f>
        <v>0</v>
      </c>
      <c r="G92" s="19">
        <f>SUM(G93)</f>
        <v>0</v>
      </c>
      <c r="H92" s="19">
        <f>SUM(H93)</f>
        <v>0</v>
      </c>
      <c r="I92" s="19">
        <f>SUM(I93)</f>
        <v>0</v>
      </c>
      <c r="J92" s="66"/>
    </row>
    <row r="93" spans="1:10" ht="42" customHeight="1" hidden="1">
      <c r="A93" s="42"/>
      <c r="B93" s="6" t="s">
        <v>126</v>
      </c>
      <c r="C93" s="6"/>
      <c r="D93" s="1"/>
      <c r="E93" s="1"/>
      <c r="F93" s="1">
        <f t="shared" si="5"/>
        <v>0</v>
      </c>
      <c r="G93" s="1"/>
      <c r="H93" s="1"/>
      <c r="I93" s="1"/>
      <c r="J93" s="63"/>
    </row>
    <row r="94" spans="1:10" ht="22.5" customHeight="1" hidden="1">
      <c r="A94" s="42"/>
      <c r="B94" s="17" t="s">
        <v>53</v>
      </c>
      <c r="C94" s="6"/>
      <c r="D94" s="1"/>
      <c r="E94" s="1"/>
      <c r="F94" s="19">
        <f t="shared" si="5"/>
        <v>0</v>
      </c>
      <c r="G94" s="19">
        <f>SUM(G95)</f>
        <v>0</v>
      </c>
      <c r="H94" s="19">
        <f>SUM(H95)</f>
        <v>0</v>
      </c>
      <c r="I94" s="19">
        <f>SUM(I95)</f>
        <v>0</v>
      </c>
      <c r="J94" s="63"/>
    </row>
    <row r="95" spans="1:10" ht="45" customHeight="1" hidden="1">
      <c r="A95" s="42"/>
      <c r="B95" s="6" t="s">
        <v>24</v>
      </c>
      <c r="C95" s="6"/>
      <c r="D95" s="1"/>
      <c r="E95" s="1"/>
      <c r="F95" s="1">
        <f t="shared" si="5"/>
        <v>0</v>
      </c>
      <c r="G95" s="1"/>
      <c r="H95" s="1"/>
      <c r="I95" s="1"/>
      <c r="J95" s="63"/>
    </row>
    <row r="96" spans="1:10" s="62" customFormat="1" ht="21.75" customHeight="1">
      <c r="A96" s="57"/>
      <c r="B96" s="51" t="s">
        <v>113</v>
      </c>
      <c r="C96" s="51"/>
      <c r="D96" s="61"/>
      <c r="E96" s="61"/>
      <c r="F96" s="61">
        <f t="shared" si="5"/>
        <v>315000</v>
      </c>
      <c r="G96" s="61">
        <f>SUM(G97,G100,G102,G107)</f>
        <v>315000</v>
      </c>
      <c r="H96" s="61">
        <f>SUM(H97,H100,H102,H107)</f>
        <v>0</v>
      </c>
      <c r="I96" s="61">
        <f>SUM(I97,I100,I102,I107)</f>
        <v>0</v>
      </c>
      <c r="J96" s="64"/>
    </row>
    <row r="97" spans="1:10" s="16" customFormat="1" ht="23.25" customHeight="1">
      <c r="A97" s="12"/>
      <c r="B97" s="17" t="s">
        <v>134</v>
      </c>
      <c r="C97" s="17"/>
      <c r="D97" s="19"/>
      <c r="E97" s="19"/>
      <c r="F97" s="19">
        <f t="shared" si="5"/>
        <v>0</v>
      </c>
      <c r="G97" s="19">
        <f>SUM(G98:G99)</f>
        <v>0</v>
      </c>
      <c r="H97" s="19">
        <f>SUM(H98:H99)</f>
        <v>0</v>
      </c>
      <c r="I97" s="19">
        <f>SUM(I98)</f>
        <v>0</v>
      </c>
      <c r="J97" s="65"/>
    </row>
    <row r="98" spans="1:10" ht="44.25" customHeight="1" hidden="1">
      <c r="A98" s="42"/>
      <c r="B98" s="6" t="s">
        <v>135</v>
      </c>
      <c r="C98" s="6" t="s">
        <v>130</v>
      </c>
      <c r="D98" s="1"/>
      <c r="E98" s="1"/>
      <c r="F98" s="1">
        <f t="shared" si="5"/>
        <v>0</v>
      </c>
      <c r="G98" s="1"/>
      <c r="H98" s="1"/>
      <c r="I98" s="1"/>
      <c r="J98" s="63"/>
    </row>
    <row r="99" spans="1:10" ht="44.25" customHeight="1" hidden="1">
      <c r="A99" s="42"/>
      <c r="B99" s="6" t="s">
        <v>136</v>
      </c>
      <c r="C99" s="6"/>
      <c r="D99" s="1"/>
      <c r="E99" s="1"/>
      <c r="F99" s="1">
        <f t="shared" si="5"/>
        <v>0</v>
      </c>
      <c r="G99" s="1"/>
      <c r="H99" s="1"/>
      <c r="I99" s="1"/>
      <c r="J99" s="63"/>
    </row>
    <row r="100" spans="1:10" s="16" customFormat="1" ht="26.25" customHeight="1" hidden="1">
      <c r="A100" s="12"/>
      <c r="B100" s="17" t="s">
        <v>117</v>
      </c>
      <c r="C100" s="17"/>
      <c r="D100" s="19"/>
      <c r="E100" s="19"/>
      <c r="F100" s="19">
        <f t="shared" si="5"/>
        <v>0</v>
      </c>
      <c r="G100" s="19">
        <f>SUM(G101)</f>
        <v>0</v>
      </c>
      <c r="H100" s="19">
        <f>SUM(H101)</f>
        <v>0</v>
      </c>
      <c r="I100" s="19">
        <f>SUM(I101)</f>
        <v>0</v>
      </c>
      <c r="J100" s="65"/>
    </row>
    <row r="101" spans="1:10" ht="40.5" customHeight="1" hidden="1">
      <c r="A101" s="42"/>
      <c r="B101" s="6" t="s">
        <v>118</v>
      </c>
      <c r="C101" s="6" t="s">
        <v>106</v>
      </c>
      <c r="D101" s="1"/>
      <c r="E101" s="1"/>
      <c r="F101" s="1">
        <f aca="true" t="shared" si="6" ref="F101:F144">SUM(G101:I101)</f>
        <v>0</v>
      </c>
      <c r="G101" s="1"/>
      <c r="H101" s="1"/>
      <c r="I101" s="1"/>
      <c r="J101" s="63"/>
    </row>
    <row r="102" spans="1:10" s="16" customFormat="1" ht="25.5" customHeight="1" hidden="1">
      <c r="A102" s="12"/>
      <c r="B102" s="17" t="s">
        <v>187</v>
      </c>
      <c r="C102" s="17"/>
      <c r="D102" s="19" t="s">
        <v>173</v>
      </c>
      <c r="E102" s="19"/>
      <c r="F102" s="19">
        <f t="shared" si="6"/>
        <v>315000</v>
      </c>
      <c r="G102" s="19">
        <f>SUM(G103:G105)</f>
        <v>315000</v>
      </c>
      <c r="H102" s="19">
        <f>SUM(H103)</f>
        <v>0</v>
      </c>
      <c r="I102" s="19">
        <f>SUM(I103)</f>
        <v>0</v>
      </c>
      <c r="J102" s="65"/>
    </row>
    <row r="103" spans="1:10" ht="24.75" customHeight="1" hidden="1">
      <c r="A103" s="42"/>
      <c r="B103" s="6" t="s">
        <v>114</v>
      </c>
      <c r="C103" s="6" t="s">
        <v>116</v>
      </c>
      <c r="D103" s="1"/>
      <c r="E103" s="1"/>
      <c r="F103" s="1">
        <f t="shared" si="6"/>
        <v>0</v>
      </c>
      <c r="G103" s="1"/>
      <c r="H103" s="1"/>
      <c r="I103" s="1"/>
      <c r="J103" s="63"/>
    </row>
    <row r="104" spans="1:10" s="4" customFormat="1" ht="36.75" customHeight="1" hidden="1">
      <c r="A104" s="43">
        <v>39</v>
      </c>
      <c r="B104" s="3" t="s">
        <v>160</v>
      </c>
      <c r="C104" s="3" t="s">
        <v>202</v>
      </c>
      <c r="D104" s="2"/>
      <c r="E104" s="2"/>
      <c r="F104" s="2">
        <f t="shared" si="6"/>
        <v>0</v>
      </c>
      <c r="G104" s="2"/>
      <c r="H104" s="2"/>
      <c r="I104" s="2"/>
      <c r="J104" s="58" t="s">
        <v>19</v>
      </c>
    </row>
    <row r="105" spans="1:10" s="4" customFormat="1" ht="36" customHeight="1">
      <c r="A105" s="43">
        <v>41</v>
      </c>
      <c r="B105" s="3" t="s">
        <v>212</v>
      </c>
      <c r="C105" s="3"/>
      <c r="D105" s="2"/>
      <c r="E105" s="2"/>
      <c r="F105" s="2">
        <f t="shared" si="6"/>
        <v>315000</v>
      </c>
      <c r="G105" s="2">
        <v>315000</v>
      </c>
      <c r="H105" s="2"/>
      <c r="I105" s="2"/>
      <c r="J105" s="58">
        <v>2005</v>
      </c>
    </row>
    <row r="106" spans="1:10" ht="24.75" customHeight="1" hidden="1">
      <c r="A106" s="42"/>
      <c r="B106" s="17" t="s">
        <v>115</v>
      </c>
      <c r="C106" s="6"/>
      <c r="D106" s="1"/>
      <c r="E106" s="1"/>
      <c r="F106" s="19">
        <f t="shared" si="6"/>
        <v>0</v>
      </c>
      <c r="G106" s="19">
        <f>SUM(G107)</f>
        <v>0</v>
      </c>
      <c r="H106" s="19">
        <f>SUM(H107)</f>
        <v>0</v>
      </c>
      <c r="I106" s="19">
        <f>SUM(I107)</f>
        <v>0</v>
      </c>
      <c r="J106" s="63"/>
    </row>
    <row r="107" spans="1:10" ht="39" customHeight="1" hidden="1">
      <c r="A107" s="42"/>
      <c r="B107" s="6" t="s">
        <v>119</v>
      </c>
      <c r="C107" s="6" t="s">
        <v>120</v>
      </c>
      <c r="D107" s="1"/>
      <c r="E107" s="1"/>
      <c r="F107" s="19">
        <f t="shared" si="6"/>
        <v>0</v>
      </c>
      <c r="G107" s="1">
        <v>0</v>
      </c>
      <c r="H107" s="1"/>
      <c r="I107" s="1"/>
      <c r="J107" s="63"/>
    </row>
    <row r="108" spans="1:10" s="4" customFormat="1" ht="19.5" customHeight="1">
      <c r="A108" s="43"/>
      <c r="B108" s="51" t="s">
        <v>112</v>
      </c>
      <c r="C108" s="51"/>
      <c r="D108" s="61"/>
      <c r="E108" s="61"/>
      <c r="F108" s="61">
        <f t="shared" si="6"/>
        <v>70000</v>
      </c>
      <c r="G108" s="61">
        <f>SUM(G111,G109,G113,G115)</f>
        <v>70000</v>
      </c>
      <c r="H108" s="61">
        <f>SUM(H111,H109,H113,H115)</f>
        <v>0</v>
      </c>
      <c r="I108" s="61">
        <f>SUM(I111,I109,I113,I115)</f>
        <v>0</v>
      </c>
      <c r="J108" s="64"/>
    </row>
    <row r="109" spans="1:10" ht="25.5" customHeight="1" hidden="1">
      <c r="A109" s="42"/>
      <c r="B109" s="17" t="s">
        <v>9</v>
      </c>
      <c r="C109" s="6"/>
      <c r="D109" s="1"/>
      <c r="E109" s="1"/>
      <c r="F109" s="19">
        <f t="shared" si="6"/>
        <v>0</v>
      </c>
      <c r="G109" s="19">
        <f>SUM(G110)</f>
        <v>0</v>
      </c>
      <c r="H109" s="19">
        <f>SUM(H110)</f>
        <v>0</v>
      </c>
      <c r="I109" s="19">
        <f>SUM(I110)</f>
        <v>0</v>
      </c>
      <c r="J109" s="63"/>
    </row>
    <row r="110" spans="1:10" ht="38.25" customHeight="1" hidden="1">
      <c r="A110" s="42"/>
      <c r="B110" s="6" t="s">
        <v>10</v>
      </c>
      <c r="C110" s="6" t="s">
        <v>11</v>
      </c>
      <c r="D110" s="1"/>
      <c r="E110" s="1"/>
      <c r="F110" s="19">
        <f t="shared" si="6"/>
        <v>0</v>
      </c>
      <c r="G110" s="1"/>
      <c r="H110" s="1"/>
      <c r="I110" s="1"/>
      <c r="J110" s="63"/>
    </row>
    <row r="111" spans="1:10" s="16" customFormat="1" ht="18.75" customHeight="1" hidden="1">
      <c r="A111" s="12"/>
      <c r="B111" s="17" t="s">
        <v>142</v>
      </c>
      <c r="C111" s="17"/>
      <c r="D111" s="19"/>
      <c r="E111" s="19"/>
      <c r="F111" s="19">
        <f t="shared" si="6"/>
        <v>0</v>
      </c>
      <c r="G111" s="19">
        <f>SUM(G112)</f>
        <v>0</v>
      </c>
      <c r="H111" s="19">
        <f>SUM(H112)</f>
        <v>0</v>
      </c>
      <c r="I111" s="19">
        <f>SUM(I112)</f>
        <v>0</v>
      </c>
      <c r="J111" s="65"/>
    </row>
    <row r="112" spans="1:10" s="4" customFormat="1" ht="47.25" customHeight="1" hidden="1">
      <c r="A112" s="43"/>
      <c r="B112" s="3"/>
      <c r="C112" s="3"/>
      <c r="D112" s="2"/>
      <c r="E112" s="2"/>
      <c r="F112" s="61"/>
      <c r="G112" s="2"/>
      <c r="H112" s="2"/>
      <c r="I112" s="2"/>
      <c r="J112" s="58"/>
    </row>
    <row r="113" spans="1:10" s="16" customFormat="1" ht="65.25" customHeight="1" hidden="1">
      <c r="A113" s="12"/>
      <c r="B113" s="17" t="s">
        <v>129</v>
      </c>
      <c r="C113" s="17"/>
      <c r="D113" s="19"/>
      <c r="E113" s="19"/>
      <c r="F113" s="19">
        <f t="shared" si="6"/>
        <v>0</v>
      </c>
      <c r="G113" s="19">
        <f>SUM(G114)</f>
        <v>0</v>
      </c>
      <c r="H113" s="19">
        <f>SUM(H114)</f>
        <v>0</v>
      </c>
      <c r="I113" s="19"/>
      <c r="J113" s="65"/>
    </row>
    <row r="114" spans="1:10" ht="63" customHeight="1" hidden="1">
      <c r="A114" s="42"/>
      <c r="B114" s="6" t="s">
        <v>127</v>
      </c>
      <c r="C114" s="6" t="s">
        <v>128</v>
      </c>
      <c r="D114" s="1">
        <v>40876</v>
      </c>
      <c r="E114" s="1"/>
      <c r="F114" s="1">
        <f t="shared" si="6"/>
        <v>0</v>
      </c>
      <c r="G114" s="1"/>
      <c r="H114" s="1"/>
      <c r="I114" s="1"/>
      <c r="J114" s="63"/>
    </row>
    <row r="115" spans="1:10" s="16" customFormat="1" ht="27" customHeight="1">
      <c r="A115" s="12"/>
      <c r="B115" s="17" t="s">
        <v>111</v>
      </c>
      <c r="C115" s="17"/>
      <c r="D115" s="19"/>
      <c r="E115" s="19"/>
      <c r="F115" s="19">
        <f t="shared" si="6"/>
        <v>70000</v>
      </c>
      <c r="G115" s="19">
        <f>SUM(G116)</f>
        <v>70000</v>
      </c>
      <c r="H115" s="19">
        <f>SUM(H116)</f>
        <v>0</v>
      </c>
      <c r="I115" s="19"/>
      <c r="J115" s="65"/>
    </row>
    <row r="116" spans="1:10" s="4" customFormat="1" ht="24.75" customHeight="1">
      <c r="A116" s="43">
        <v>42</v>
      </c>
      <c r="B116" s="3" t="s">
        <v>8</v>
      </c>
      <c r="C116" s="3" t="s">
        <v>186</v>
      </c>
      <c r="D116" s="2"/>
      <c r="E116" s="2"/>
      <c r="F116" s="2">
        <f t="shared" si="6"/>
        <v>70000</v>
      </c>
      <c r="G116" s="2">
        <v>70000</v>
      </c>
      <c r="H116" s="2"/>
      <c r="I116" s="2"/>
      <c r="J116" s="58">
        <v>2005</v>
      </c>
    </row>
    <row r="117" spans="1:10" ht="29.25" customHeight="1" hidden="1">
      <c r="A117" s="42"/>
      <c r="B117" s="17" t="s">
        <v>137</v>
      </c>
      <c r="C117" s="17"/>
      <c r="D117" s="19"/>
      <c r="E117" s="19"/>
      <c r="F117" s="1">
        <f t="shared" si="6"/>
        <v>0</v>
      </c>
      <c r="G117" s="1">
        <f>SUM(G118,G120)</f>
        <v>0</v>
      </c>
      <c r="H117" s="1">
        <f>SUM(H118,H120)</f>
        <v>0</v>
      </c>
      <c r="I117" s="1">
        <f>SUM(I118,I120)</f>
        <v>0</v>
      </c>
      <c r="J117" s="63"/>
    </row>
    <row r="118" spans="1:10" ht="26.25" customHeight="1" hidden="1">
      <c r="A118" s="42"/>
      <c r="B118" s="6" t="s">
        <v>138</v>
      </c>
      <c r="C118" s="6"/>
      <c r="D118" s="1"/>
      <c r="E118" s="1"/>
      <c r="F118" s="1">
        <f t="shared" si="6"/>
        <v>0</v>
      </c>
      <c r="G118" s="1">
        <f>SUM(G119)</f>
        <v>0</v>
      </c>
      <c r="H118" s="1">
        <f>SUM(H119)</f>
        <v>0</v>
      </c>
      <c r="I118" s="1">
        <f>SUM(I119)</f>
        <v>0</v>
      </c>
      <c r="J118" s="63"/>
    </row>
    <row r="119" spans="1:10" ht="19.5" customHeight="1" hidden="1">
      <c r="A119" s="42"/>
      <c r="B119" s="6" t="s">
        <v>114</v>
      </c>
      <c r="C119" s="6"/>
      <c r="D119" s="1"/>
      <c r="E119" s="1"/>
      <c r="F119" s="1">
        <f t="shared" si="6"/>
        <v>0</v>
      </c>
      <c r="G119" s="1">
        <v>0</v>
      </c>
      <c r="H119" s="1"/>
      <c r="I119" s="1"/>
      <c r="J119" s="63"/>
    </row>
    <row r="120" spans="1:10" ht="26.25" customHeight="1" hidden="1">
      <c r="A120" s="42"/>
      <c r="B120" s="6" t="s">
        <v>139</v>
      </c>
      <c r="C120" s="6"/>
      <c r="D120" s="1"/>
      <c r="E120" s="1"/>
      <c r="F120" s="1">
        <f t="shared" si="6"/>
        <v>0</v>
      </c>
      <c r="G120" s="1">
        <f>SUM(G121)</f>
        <v>0</v>
      </c>
      <c r="H120" s="1">
        <f>SUM(H121)</f>
        <v>0</v>
      </c>
      <c r="I120" s="1">
        <f>SUM(I121)</f>
        <v>0</v>
      </c>
      <c r="J120" s="63"/>
    </row>
    <row r="121" spans="1:10" ht="19.5" customHeight="1" hidden="1">
      <c r="A121" s="42"/>
      <c r="B121" s="6" t="s">
        <v>140</v>
      </c>
      <c r="C121" s="6"/>
      <c r="D121" s="1"/>
      <c r="E121" s="1"/>
      <c r="F121" s="1">
        <f t="shared" si="6"/>
        <v>0</v>
      </c>
      <c r="G121" s="1">
        <v>0</v>
      </c>
      <c r="H121" s="1"/>
      <c r="I121" s="1"/>
      <c r="J121" s="63"/>
    </row>
    <row r="122" spans="1:10" s="4" customFormat="1" ht="26.25" customHeight="1">
      <c r="A122" s="43"/>
      <c r="B122" s="51" t="s">
        <v>64</v>
      </c>
      <c r="C122" s="3"/>
      <c r="D122" s="61"/>
      <c r="E122" s="61"/>
      <c r="F122" s="61">
        <f t="shared" si="6"/>
        <v>20962859</v>
      </c>
      <c r="G122" s="61">
        <f>SUM(G123,G126,G128,G130)</f>
        <v>20424859</v>
      </c>
      <c r="H122" s="61">
        <f>SUM(H123,H126,H128,H130)</f>
        <v>538000</v>
      </c>
      <c r="I122" s="61">
        <f>SUM(I123,I126,I128,I130)</f>
        <v>0</v>
      </c>
      <c r="J122" s="58"/>
    </row>
    <row r="123" spans="1:10" s="16" customFormat="1" ht="23.25" customHeight="1">
      <c r="A123" s="12"/>
      <c r="B123" s="17" t="s">
        <v>57</v>
      </c>
      <c r="C123" s="17"/>
      <c r="D123" s="19"/>
      <c r="E123" s="19"/>
      <c r="F123" s="19">
        <f t="shared" si="6"/>
        <v>19124859</v>
      </c>
      <c r="G123" s="19">
        <f>SUM(G124:G125)</f>
        <v>19124859</v>
      </c>
      <c r="H123" s="19">
        <f>SUM(H124:H125)</f>
        <v>0</v>
      </c>
      <c r="I123" s="19">
        <f>SUM(I124:I125)</f>
        <v>0</v>
      </c>
      <c r="J123" s="65"/>
    </row>
    <row r="124" spans="1:10" s="4" customFormat="1" ht="72" customHeight="1">
      <c r="A124" s="43">
        <v>43</v>
      </c>
      <c r="B124" s="3" t="s">
        <v>211</v>
      </c>
      <c r="C124" s="3" t="s">
        <v>203</v>
      </c>
      <c r="D124" s="2">
        <v>76179619</v>
      </c>
      <c r="E124" s="2">
        <v>671686</v>
      </c>
      <c r="F124" s="2">
        <f t="shared" si="6"/>
        <v>19124859</v>
      </c>
      <c r="G124" s="2">
        <v>19124859</v>
      </c>
      <c r="H124" s="2"/>
      <c r="I124" s="2"/>
      <c r="J124" s="58" t="s">
        <v>171</v>
      </c>
    </row>
    <row r="125" spans="1:10" ht="38.25" customHeight="1" hidden="1">
      <c r="A125" s="42"/>
      <c r="B125" s="6"/>
      <c r="C125" s="10"/>
      <c r="D125" s="1"/>
      <c r="E125" s="1"/>
      <c r="F125" s="1">
        <f t="shared" si="6"/>
        <v>0</v>
      </c>
      <c r="G125" s="1"/>
      <c r="H125" s="1"/>
      <c r="I125" s="1"/>
      <c r="J125" s="63"/>
    </row>
    <row r="126" spans="1:10" s="16" customFormat="1" ht="26.25" customHeight="1">
      <c r="A126" s="12"/>
      <c r="B126" s="17" t="s">
        <v>58</v>
      </c>
      <c r="C126" s="17"/>
      <c r="D126" s="19"/>
      <c r="E126" s="19"/>
      <c r="F126" s="19">
        <f t="shared" si="6"/>
        <v>538000</v>
      </c>
      <c r="G126" s="19">
        <f>SUM(G127:G127)</f>
        <v>0</v>
      </c>
      <c r="H126" s="19">
        <f>SUM(H127:H127)</f>
        <v>538000</v>
      </c>
      <c r="I126" s="19">
        <f>SUM(I127:I127)</f>
        <v>0</v>
      </c>
      <c r="J126" s="65"/>
    </row>
    <row r="127" spans="1:10" s="4" customFormat="1" ht="59.25" customHeight="1">
      <c r="A127" s="43">
        <v>44</v>
      </c>
      <c r="B127" s="3" t="s">
        <v>25</v>
      </c>
      <c r="C127" s="3"/>
      <c r="D127" s="2"/>
      <c r="E127" s="2"/>
      <c r="F127" s="2">
        <f>SUM(H127:I127)</f>
        <v>538000</v>
      </c>
      <c r="H127" s="2">
        <v>538000</v>
      </c>
      <c r="I127" s="2"/>
      <c r="J127" s="58">
        <v>2005</v>
      </c>
    </row>
    <row r="128" spans="1:10" s="16" customFormat="1" ht="24.75" customHeight="1">
      <c r="A128" s="12"/>
      <c r="B128" s="17" t="s">
        <v>59</v>
      </c>
      <c r="C128" s="17"/>
      <c r="D128" s="19"/>
      <c r="E128" s="19"/>
      <c r="F128" s="19">
        <f t="shared" si="6"/>
        <v>400000</v>
      </c>
      <c r="G128" s="19">
        <f>SUM(G129)</f>
        <v>400000</v>
      </c>
      <c r="H128" s="19">
        <f>SUM(H129)</f>
        <v>0</v>
      </c>
      <c r="I128" s="19">
        <f>SUM(I129)</f>
        <v>0</v>
      </c>
      <c r="J128" s="65"/>
    </row>
    <row r="129" spans="1:10" s="4" customFormat="1" ht="26.25" customHeight="1">
      <c r="A129" s="43">
        <v>45</v>
      </c>
      <c r="B129" s="3" t="s">
        <v>98</v>
      </c>
      <c r="C129" s="3"/>
      <c r="D129" s="2"/>
      <c r="E129" s="2"/>
      <c r="F129" s="2">
        <f t="shared" si="6"/>
        <v>400000</v>
      </c>
      <c r="G129" s="2">
        <v>400000</v>
      </c>
      <c r="H129" s="2"/>
      <c r="I129" s="2"/>
      <c r="J129" s="58" t="s">
        <v>19</v>
      </c>
    </row>
    <row r="130" spans="1:10" s="16" customFormat="1" ht="26.25" customHeight="1">
      <c r="A130" s="12"/>
      <c r="B130" s="17" t="s">
        <v>60</v>
      </c>
      <c r="C130" s="17"/>
      <c r="D130" s="19"/>
      <c r="E130" s="19"/>
      <c r="F130" s="19">
        <f t="shared" si="6"/>
        <v>900000</v>
      </c>
      <c r="G130" s="19">
        <f>SUM(G131:G135)</f>
        <v>900000</v>
      </c>
      <c r="H130" s="19">
        <f>SUM(H131:H135)</f>
        <v>0</v>
      </c>
      <c r="I130" s="19">
        <f>SUM(I131:I135)</f>
        <v>0</v>
      </c>
      <c r="J130" s="65"/>
    </row>
    <row r="131" spans="1:10" s="4" customFormat="1" ht="59.25" customHeight="1">
      <c r="A131" s="43">
        <v>46</v>
      </c>
      <c r="B131" s="3" t="s">
        <v>26</v>
      </c>
      <c r="C131" s="72" t="s">
        <v>31</v>
      </c>
      <c r="D131" s="2"/>
      <c r="E131" s="2"/>
      <c r="F131" s="2">
        <f t="shared" si="6"/>
        <v>400000</v>
      </c>
      <c r="G131" s="2">
        <v>400000</v>
      </c>
      <c r="H131" s="2"/>
      <c r="I131" s="2"/>
      <c r="J131" s="58" t="s">
        <v>19</v>
      </c>
    </row>
    <row r="132" spans="1:10" ht="69.75" customHeight="1" hidden="1">
      <c r="A132" s="42"/>
      <c r="B132" s="6" t="s">
        <v>148</v>
      </c>
      <c r="C132" s="6" t="s">
        <v>99</v>
      </c>
      <c r="D132" s="1">
        <v>250000</v>
      </c>
      <c r="E132" s="1"/>
      <c r="F132" s="1">
        <f t="shared" si="6"/>
        <v>0</v>
      </c>
      <c r="G132" s="1"/>
      <c r="H132" s="1"/>
      <c r="I132" s="1"/>
      <c r="J132" s="63">
        <v>2004</v>
      </c>
    </row>
    <row r="133" spans="1:10" s="4" customFormat="1" ht="35.25" customHeight="1">
      <c r="A133" s="43">
        <v>47</v>
      </c>
      <c r="B133" s="3" t="s">
        <v>150</v>
      </c>
      <c r="C133" s="3" t="s">
        <v>162</v>
      </c>
      <c r="D133" s="2"/>
      <c r="E133" s="2"/>
      <c r="F133" s="2">
        <f t="shared" si="6"/>
        <v>50000</v>
      </c>
      <c r="G133" s="2">
        <v>50000</v>
      </c>
      <c r="H133" s="2"/>
      <c r="I133" s="2"/>
      <c r="J133" s="58" t="s">
        <v>19</v>
      </c>
    </row>
    <row r="134" spans="1:10" s="4" customFormat="1" ht="36.75" customHeight="1">
      <c r="A134" s="43">
        <v>48</v>
      </c>
      <c r="B134" s="3" t="s">
        <v>159</v>
      </c>
      <c r="C134" s="3"/>
      <c r="D134" s="2">
        <v>150000</v>
      </c>
      <c r="E134" s="2"/>
      <c r="F134" s="2">
        <f t="shared" si="6"/>
        <v>150000</v>
      </c>
      <c r="G134" s="2">
        <v>150000</v>
      </c>
      <c r="H134" s="2"/>
      <c r="I134" s="2"/>
      <c r="J134" s="58">
        <v>2005</v>
      </c>
    </row>
    <row r="135" spans="1:10" s="4" customFormat="1" ht="72" customHeight="1">
      <c r="A135" s="43">
        <v>49</v>
      </c>
      <c r="B135" s="74" t="s">
        <v>207</v>
      </c>
      <c r="C135" s="3"/>
      <c r="D135" s="2">
        <v>4490000</v>
      </c>
      <c r="E135" s="2">
        <v>360000</v>
      </c>
      <c r="F135" s="2">
        <f t="shared" si="6"/>
        <v>300000</v>
      </c>
      <c r="G135" s="2">
        <v>300000</v>
      </c>
      <c r="H135" s="2"/>
      <c r="I135" s="2"/>
      <c r="J135" s="58" t="s">
        <v>110</v>
      </c>
    </row>
    <row r="136" spans="1:10" ht="27" customHeight="1" hidden="1">
      <c r="A136" s="42"/>
      <c r="B136" s="17" t="s">
        <v>4</v>
      </c>
      <c r="C136" s="6"/>
      <c r="D136" s="1"/>
      <c r="E136" s="1"/>
      <c r="F136" s="1">
        <f t="shared" si="6"/>
        <v>0</v>
      </c>
      <c r="G136" s="1">
        <f aca="true" t="shared" si="7" ref="G136:I137">SUM(G137)</f>
        <v>0</v>
      </c>
      <c r="H136" s="1">
        <f t="shared" si="7"/>
        <v>0</v>
      </c>
      <c r="I136" s="1">
        <f t="shared" si="7"/>
        <v>0</v>
      </c>
      <c r="J136" s="63"/>
    </row>
    <row r="137" spans="1:10" ht="21.75" customHeight="1" hidden="1">
      <c r="A137" s="42"/>
      <c r="B137" s="17" t="s">
        <v>5</v>
      </c>
      <c r="C137" s="6"/>
      <c r="D137" s="1"/>
      <c r="E137" s="1"/>
      <c r="F137" s="1">
        <f t="shared" si="6"/>
        <v>0</v>
      </c>
      <c r="G137" s="1">
        <f t="shared" si="7"/>
        <v>0</v>
      </c>
      <c r="H137" s="1">
        <f t="shared" si="7"/>
        <v>0</v>
      </c>
      <c r="I137" s="1">
        <f t="shared" si="7"/>
        <v>0</v>
      </c>
      <c r="J137" s="63"/>
    </row>
    <row r="138" spans="1:10" ht="28.5" customHeight="1" hidden="1">
      <c r="A138" s="42"/>
      <c r="B138" s="46" t="s">
        <v>6</v>
      </c>
      <c r="C138" s="6"/>
      <c r="D138" s="1"/>
      <c r="E138" s="1"/>
      <c r="F138" s="1">
        <f t="shared" si="6"/>
        <v>0</v>
      </c>
      <c r="G138" s="1"/>
      <c r="H138" s="1"/>
      <c r="I138" s="1"/>
      <c r="J138" s="63"/>
    </row>
    <row r="139" spans="1:10" s="62" customFormat="1" ht="18.75" customHeight="1">
      <c r="A139" s="57"/>
      <c r="B139" s="51" t="s">
        <v>62</v>
      </c>
      <c r="C139" s="76"/>
      <c r="D139" s="61"/>
      <c r="E139" s="61"/>
      <c r="F139" s="61">
        <f t="shared" si="6"/>
        <v>1063000</v>
      </c>
      <c r="G139" s="61">
        <f>SUM(G140)</f>
        <v>1063000</v>
      </c>
      <c r="H139" s="61">
        <f>SUM(H140)</f>
        <v>0</v>
      </c>
      <c r="I139" s="61">
        <f>SUM(I140)</f>
        <v>0</v>
      </c>
      <c r="J139" s="64"/>
    </row>
    <row r="140" spans="1:10" ht="20.25" customHeight="1">
      <c r="A140" s="42"/>
      <c r="B140" s="17" t="s">
        <v>63</v>
      </c>
      <c r="C140" s="10"/>
      <c r="D140" s="1">
        <f>SUM(D141:D144)</f>
        <v>3670000</v>
      </c>
      <c r="E140" s="1">
        <f>SUM(E141:E144)</f>
        <v>2650000</v>
      </c>
      <c r="F140" s="1">
        <f t="shared" si="6"/>
        <v>1063000</v>
      </c>
      <c r="G140" s="1">
        <f>SUM(G141:G144)</f>
        <v>1063000</v>
      </c>
      <c r="H140" s="1">
        <f>SUM(H141:H144)</f>
        <v>0</v>
      </c>
      <c r="I140" s="1">
        <f>SUM(I141:I144)</f>
        <v>0</v>
      </c>
      <c r="J140" s="63"/>
    </row>
    <row r="141" spans="1:10" ht="20.25" customHeight="1" hidden="1">
      <c r="A141" s="42"/>
      <c r="B141" s="17"/>
      <c r="C141" s="10"/>
      <c r="D141" s="1"/>
      <c r="E141" s="1"/>
      <c r="F141" s="1"/>
      <c r="G141" s="1"/>
      <c r="H141" s="1"/>
      <c r="I141" s="1"/>
      <c r="J141" s="63"/>
    </row>
    <row r="142" spans="1:10" ht="20.25" customHeight="1" hidden="1">
      <c r="A142" s="42"/>
      <c r="B142" s="17"/>
      <c r="C142" s="10"/>
      <c r="D142" s="1"/>
      <c r="E142" s="1"/>
      <c r="F142" s="1"/>
      <c r="G142" s="1"/>
      <c r="H142" s="1"/>
      <c r="I142" s="1"/>
      <c r="J142" s="63"/>
    </row>
    <row r="143" spans="1:10" ht="85.5" customHeight="1">
      <c r="A143" s="43">
        <v>50</v>
      </c>
      <c r="B143" s="3" t="s">
        <v>225</v>
      </c>
      <c r="C143" s="72" t="s">
        <v>27</v>
      </c>
      <c r="D143" s="2">
        <v>3670000</v>
      </c>
      <c r="E143" s="2">
        <v>2650000</v>
      </c>
      <c r="F143" s="2">
        <f>SUM(G143:I143)</f>
        <v>1020000</v>
      </c>
      <c r="G143" s="2">
        <v>1020000</v>
      </c>
      <c r="H143" s="2"/>
      <c r="I143" s="2"/>
      <c r="J143" s="58" t="s">
        <v>28</v>
      </c>
    </row>
    <row r="144" spans="1:10" s="100" customFormat="1" ht="24" customHeight="1">
      <c r="A144" s="43">
        <v>51</v>
      </c>
      <c r="B144" s="3" t="s">
        <v>172</v>
      </c>
      <c r="C144" s="72"/>
      <c r="D144" s="2"/>
      <c r="E144" s="2"/>
      <c r="F144" s="2">
        <f t="shared" si="6"/>
        <v>43000</v>
      </c>
      <c r="G144" s="2">
        <v>43000</v>
      </c>
      <c r="H144" s="2"/>
      <c r="I144" s="2"/>
      <c r="J144" s="58">
        <v>2005</v>
      </c>
    </row>
    <row r="145" spans="1:10" s="99" customFormat="1" ht="7.5" customHeight="1">
      <c r="A145" s="94"/>
      <c r="B145" s="95"/>
      <c r="C145" s="96"/>
      <c r="D145" s="97"/>
      <c r="E145" s="97"/>
      <c r="F145" s="97"/>
      <c r="G145" s="97"/>
      <c r="H145" s="97"/>
      <c r="I145" s="97"/>
      <c r="J145" s="98"/>
    </row>
    <row r="146" spans="1:10" s="99" customFormat="1" ht="74.25" customHeight="1">
      <c r="A146" s="94"/>
      <c r="B146" s="106" t="s">
        <v>217</v>
      </c>
      <c r="C146" s="107"/>
      <c r="D146" s="107"/>
      <c r="E146" s="107"/>
      <c r="F146" s="107"/>
      <c r="G146" s="107"/>
      <c r="H146" s="107"/>
      <c r="I146" s="107"/>
      <c r="J146" s="107"/>
    </row>
    <row r="147" spans="1:10" s="99" customFormat="1" ht="35.25" customHeight="1">
      <c r="A147" s="94"/>
      <c r="B147" s="103" t="s">
        <v>226</v>
      </c>
      <c r="C147" s="108"/>
      <c r="D147" s="108"/>
      <c r="E147" s="108"/>
      <c r="F147" s="108"/>
      <c r="G147" s="108"/>
      <c r="H147" s="108"/>
      <c r="I147" s="108"/>
      <c r="J147" s="108"/>
    </row>
    <row r="148" spans="1:10" s="99" customFormat="1" ht="38.25" customHeight="1">
      <c r="A148" s="94"/>
      <c r="B148" s="103" t="s">
        <v>227</v>
      </c>
      <c r="C148" s="104"/>
      <c r="D148" s="104"/>
      <c r="E148" s="104"/>
      <c r="F148" s="104"/>
      <c r="G148" s="104"/>
      <c r="H148" s="104"/>
      <c r="I148" s="104"/>
      <c r="J148" s="104"/>
    </row>
    <row r="149" spans="1:10" s="99" customFormat="1" ht="28.5" customHeight="1">
      <c r="A149" s="94"/>
      <c r="B149" s="103" t="s">
        <v>228</v>
      </c>
      <c r="C149" s="104"/>
      <c r="D149" s="104"/>
      <c r="E149" s="104"/>
      <c r="F149" s="104"/>
      <c r="G149" s="104"/>
      <c r="H149" s="104"/>
      <c r="I149" s="104"/>
      <c r="J149" s="104"/>
    </row>
    <row r="150" spans="1:10" s="99" customFormat="1" ht="36.75" customHeight="1">
      <c r="A150" s="94"/>
      <c r="B150" s="103" t="s">
        <v>229</v>
      </c>
      <c r="C150" s="103"/>
      <c r="D150" s="103"/>
      <c r="E150" s="103"/>
      <c r="F150" s="103"/>
      <c r="G150" s="103"/>
      <c r="H150" s="103"/>
      <c r="I150" s="103"/>
      <c r="J150" s="103"/>
    </row>
    <row r="151" spans="1:10" s="99" customFormat="1" ht="39.75" customHeight="1">
      <c r="A151" s="94"/>
      <c r="B151" s="103" t="s">
        <v>230</v>
      </c>
      <c r="C151" s="104"/>
      <c r="D151" s="104"/>
      <c r="E151" s="104"/>
      <c r="F151" s="104"/>
      <c r="G151" s="104"/>
      <c r="H151" s="104"/>
      <c r="I151" s="104"/>
      <c r="J151" s="104"/>
    </row>
    <row r="152" spans="1:10" s="99" customFormat="1" ht="39.75" customHeight="1">
      <c r="A152" s="94"/>
      <c r="B152" s="105" t="s">
        <v>218</v>
      </c>
      <c r="C152" s="104"/>
      <c r="D152" s="104"/>
      <c r="E152" s="104"/>
      <c r="F152" s="104"/>
      <c r="G152" s="104"/>
      <c r="H152" s="104"/>
      <c r="I152" s="104"/>
      <c r="J152" s="104"/>
    </row>
    <row r="153" spans="1:10" s="99" customFormat="1" ht="29.25" customHeight="1">
      <c r="A153" s="94"/>
      <c r="B153" s="102"/>
      <c r="C153" s="101"/>
      <c r="D153" s="101"/>
      <c r="E153" s="101"/>
      <c r="F153" s="101"/>
      <c r="G153" s="101"/>
      <c r="H153" s="101"/>
      <c r="I153" s="101"/>
      <c r="J153" s="101"/>
    </row>
    <row r="154" spans="1:10" ht="33.75" customHeight="1">
      <c r="A154" s="47"/>
      <c r="B154" s="48" t="s">
        <v>1</v>
      </c>
      <c r="C154" s="23"/>
      <c r="D154" s="90"/>
      <c r="E154" s="91"/>
      <c r="F154" s="92" t="e">
        <f>SUM(F11,F12,F19:F23,F24,F29,F29:F34,F41:F43,F46,F48,F50,F58:F64,F89,F93,#REF!,F124,F127,F129,F131:F132,F134:F135,#REF!)</f>
        <v>#REF!</v>
      </c>
      <c r="G154" s="92" t="e">
        <f>SUM(G11,G12,G19:G23,G24,G29,G29:G34,G41:G43,G46,G48,G50,G58:G64,G89,G93,#REF!,G124,H127,G129,G131:G132,G134:G135,#REF!)</f>
        <v>#REF!</v>
      </c>
      <c r="H154" s="92" t="e">
        <f>SUM(H11,H12,H19:H23,H24,H29,H29:H34,H41:H43,H46,H48,H50,H58:H64,H89,H93,#REF!,H124,#REF!,H129,H131:H132,H134:H135,#REF!)</f>
        <v>#REF!</v>
      </c>
      <c r="I154" s="92" t="e">
        <f>SUM(I11,I12,I19:I23,I24,I29,I29:I34,I41:I43,I46,I48,I50,I58:I64,I89,I93,#REF!,I124,I127,I129,I131:I132,I134:I135,#REF!)</f>
        <v>#REF!</v>
      </c>
      <c r="J154" s="93"/>
    </row>
    <row r="155" spans="1:10" ht="33.75" customHeight="1">
      <c r="A155" s="47"/>
      <c r="B155" s="48" t="s">
        <v>2</v>
      </c>
      <c r="C155" s="23"/>
      <c r="D155" s="24"/>
      <c r="E155" s="25"/>
      <c r="F155" s="1" t="e">
        <f>SUM(F25,F35:F38,F39:F40,F69:F69,F75:F77,F110,F116,F133,F138,#REF!)</f>
        <v>#REF!</v>
      </c>
      <c r="G155" s="1" t="e">
        <f>SUM(G25,G35:G38,G39:G40,G69:G69,G75:G77,G110,G116,G133,G138,#REF!)</f>
        <v>#REF!</v>
      </c>
      <c r="H155" s="1" t="e">
        <f>SUM(H25,H35:H38,H39:H40,H69:H69,H75:H77,H110,H116,H133,H138,#REF!)</f>
        <v>#REF!</v>
      </c>
      <c r="I155" s="1" t="e">
        <f>SUM(I25,I35:I38,I39:I40,I69:I69,I75:I77,I110,I116,I133,I138,#REF!)</f>
        <v>#REF!</v>
      </c>
      <c r="J155" s="63"/>
    </row>
    <row r="156" spans="1:10" ht="29.25" customHeight="1">
      <c r="A156" s="47"/>
      <c r="B156" s="48"/>
      <c r="C156" s="23"/>
      <c r="D156" s="24"/>
      <c r="E156" s="25"/>
      <c r="F156" s="1"/>
      <c r="G156" s="1"/>
      <c r="H156" s="1"/>
      <c r="I156" s="1"/>
      <c r="J156" s="63"/>
    </row>
    <row r="157" spans="1:10" ht="24.75" customHeight="1">
      <c r="A157" s="113" t="s">
        <v>65</v>
      </c>
      <c r="B157" s="113"/>
      <c r="C157" s="113"/>
      <c r="D157" s="26"/>
      <c r="E157" s="80"/>
      <c r="F157" s="24"/>
      <c r="G157" s="24"/>
      <c r="H157" s="24"/>
      <c r="I157" s="24"/>
      <c r="J157" s="67"/>
    </row>
    <row r="158" spans="1:11" ht="24" customHeight="1">
      <c r="A158" s="113" t="s">
        <v>44</v>
      </c>
      <c r="B158" s="113"/>
      <c r="C158" s="113"/>
      <c r="D158" s="27"/>
      <c r="E158" s="81"/>
      <c r="F158" s="19">
        <f aca="true" t="shared" si="8" ref="F158:F179">SUM(G158:I158)</f>
        <v>1070</v>
      </c>
      <c r="G158" s="19">
        <f>SUM(G159:G160)</f>
        <v>1070</v>
      </c>
      <c r="H158" s="19">
        <f>SUM(H159:H160)</f>
        <v>0</v>
      </c>
      <c r="I158" s="19">
        <f>SUM(I159:I160)</f>
        <v>0</v>
      </c>
      <c r="J158" s="68"/>
      <c r="K158" s="22"/>
    </row>
    <row r="159" spans="1:11" ht="24" customHeight="1">
      <c r="A159" s="112" t="s">
        <v>39</v>
      </c>
      <c r="B159" s="112"/>
      <c r="C159" s="112"/>
      <c r="D159" s="28"/>
      <c r="E159" s="82"/>
      <c r="F159" s="1">
        <f t="shared" si="8"/>
        <v>970</v>
      </c>
      <c r="G159" s="1">
        <v>970</v>
      </c>
      <c r="H159" s="1"/>
      <c r="I159" s="1"/>
      <c r="J159" s="68"/>
      <c r="K159" s="22"/>
    </row>
    <row r="160" spans="1:11" ht="30" customHeight="1">
      <c r="A160" s="112" t="s">
        <v>74</v>
      </c>
      <c r="B160" s="112"/>
      <c r="C160" s="112"/>
      <c r="D160" s="28"/>
      <c r="E160" s="82"/>
      <c r="F160" s="1">
        <f t="shared" si="8"/>
        <v>100</v>
      </c>
      <c r="G160" s="1">
        <v>100</v>
      </c>
      <c r="H160" s="1"/>
      <c r="I160" s="1"/>
      <c r="J160" s="68"/>
      <c r="K160" s="22"/>
    </row>
    <row r="161" spans="1:11" ht="24.75" customHeight="1">
      <c r="A161" s="113" t="s">
        <v>43</v>
      </c>
      <c r="B161" s="113"/>
      <c r="C161" s="113"/>
      <c r="D161" s="28"/>
      <c r="E161" s="82"/>
      <c r="F161" s="19">
        <f t="shared" si="8"/>
        <v>3992750</v>
      </c>
      <c r="G161" s="19">
        <f>SUM(G162:G165)</f>
        <v>19750</v>
      </c>
      <c r="H161" s="19">
        <f>SUM(H162:H165)</f>
        <v>0</v>
      </c>
      <c r="I161" s="19">
        <f>SUM(I162:I165)</f>
        <v>3973000</v>
      </c>
      <c r="J161" s="68"/>
      <c r="K161" s="22"/>
    </row>
    <row r="162" spans="1:11" ht="21" customHeight="1">
      <c r="A162" s="112" t="s">
        <v>75</v>
      </c>
      <c r="B162" s="112"/>
      <c r="C162" s="112"/>
      <c r="D162" s="28"/>
      <c r="E162" s="79"/>
      <c r="F162" s="1">
        <f t="shared" si="8"/>
        <v>23000</v>
      </c>
      <c r="G162" s="1"/>
      <c r="H162" s="1"/>
      <c r="I162" s="1">
        <v>23000</v>
      </c>
      <c r="J162" s="68"/>
      <c r="K162" s="22"/>
    </row>
    <row r="163" spans="1:11" ht="20.25" customHeight="1">
      <c r="A163" s="112" t="s">
        <v>91</v>
      </c>
      <c r="B163" s="112"/>
      <c r="C163" s="112"/>
      <c r="D163" s="28"/>
      <c r="E163" s="79"/>
      <c r="F163" s="1">
        <f t="shared" si="8"/>
        <v>19750</v>
      </c>
      <c r="G163" s="1">
        <v>19750</v>
      </c>
      <c r="H163" s="1"/>
      <c r="I163" s="1"/>
      <c r="J163" s="68"/>
      <c r="K163" s="22"/>
    </row>
    <row r="164" spans="1:11" ht="26.25" customHeight="1">
      <c r="A164" s="112" t="s">
        <v>36</v>
      </c>
      <c r="B164" s="112"/>
      <c r="C164" s="112"/>
      <c r="D164" s="28"/>
      <c r="E164" s="79"/>
      <c r="F164" s="1">
        <f t="shared" si="8"/>
        <v>3950000</v>
      </c>
      <c r="G164" s="1"/>
      <c r="H164" s="1"/>
      <c r="I164" s="1">
        <v>3950000</v>
      </c>
      <c r="J164" s="68"/>
      <c r="K164" s="22"/>
    </row>
    <row r="165" spans="1:11" ht="27" customHeight="1">
      <c r="A165" s="112" t="s">
        <v>76</v>
      </c>
      <c r="B165" s="112"/>
      <c r="C165" s="112"/>
      <c r="D165" s="28"/>
      <c r="E165" s="79"/>
      <c r="F165" s="29">
        <f t="shared" si="8"/>
        <v>0</v>
      </c>
      <c r="G165" s="1"/>
      <c r="H165" s="1"/>
      <c r="I165" s="1"/>
      <c r="J165" s="68"/>
      <c r="K165" s="22"/>
    </row>
    <row r="166" spans="1:11" ht="30.75" customHeight="1">
      <c r="A166" s="111" t="s">
        <v>50</v>
      </c>
      <c r="B166" s="111"/>
      <c r="C166" s="111"/>
      <c r="D166" s="28"/>
      <c r="E166" s="79"/>
      <c r="F166" s="30">
        <f t="shared" si="8"/>
        <v>1200</v>
      </c>
      <c r="G166" s="30">
        <f>SUM(G167)</f>
        <v>100</v>
      </c>
      <c r="H166" s="30">
        <f>SUM(H167)</f>
        <v>1100</v>
      </c>
      <c r="I166" s="30">
        <f>SUM(I167)</f>
        <v>0</v>
      </c>
      <c r="J166" s="68"/>
      <c r="K166" s="22"/>
    </row>
    <row r="167" spans="1:11" ht="27" customHeight="1">
      <c r="A167" s="112" t="s">
        <v>71</v>
      </c>
      <c r="B167" s="112"/>
      <c r="C167" s="112"/>
      <c r="D167" s="28"/>
      <c r="E167" s="79"/>
      <c r="F167" s="1">
        <f t="shared" si="8"/>
        <v>1200</v>
      </c>
      <c r="G167" s="1">
        <v>100</v>
      </c>
      <c r="H167" s="1">
        <v>1100</v>
      </c>
      <c r="I167" s="1"/>
      <c r="J167" s="68"/>
      <c r="K167" s="22"/>
    </row>
    <row r="168" spans="1:11" s="16" customFormat="1" ht="23.25" customHeight="1">
      <c r="A168" s="113" t="s">
        <v>61</v>
      </c>
      <c r="B168" s="113"/>
      <c r="C168" s="113"/>
      <c r="D168" s="31"/>
      <c r="E168" s="83"/>
      <c r="F168" s="19">
        <f t="shared" si="8"/>
        <v>900</v>
      </c>
      <c r="G168" s="19">
        <f>SUM(G169)</f>
        <v>350</v>
      </c>
      <c r="H168" s="19">
        <f>SUM(H169)</f>
        <v>250</v>
      </c>
      <c r="I168" s="19">
        <f>SUM(I169)</f>
        <v>300</v>
      </c>
      <c r="J168" s="69"/>
      <c r="K168" s="32"/>
    </row>
    <row r="169" spans="1:11" ht="24.75" customHeight="1">
      <c r="A169" s="112" t="s">
        <v>40</v>
      </c>
      <c r="B169" s="112"/>
      <c r="C169" s="112"/>
      <c r="D169" s="33"/>
      <c r="E169" s="1"/>
      <c r="F169" s="29">
        <f t="shared" si="8"/>
        <v>900</v>
      </c>
      <c r="G169" s="29">
        <v>350</v>
      </c>
      <c r="H169" s="29">
        <v>250</v>
      </c>
      <c r="I169" s="29">
        <v>300</v>
      </c>
      <c r="J169" s="68"/>
      <c r="K169" s="22"/>
    </row>
    <row r="170" spans="1:11" s="16" customFormat="1" ht="24.75" customHeight="1">
      <c r="A170" s="113" t="s">
        <v>64</v>
      </c>
      <c r="B170" s="113"/>
      <c r="C170" s="113"/>
      <c r="D170" s="34"/>
      <c r="E170" s="19"/>
      <c r="F170" s="19">
        <f t="shared" si="8"/>
        <v>48140</v>
      </c>
      <c r="G170" s="19">
        <f>SUM(G171:G175)</f>
        <v>23400</v>
      </c>
      <c r="H170" s="19">
        <f>SUM(H171:H175)</f>
        <v>18200</v>
      </c>
      <c r="I170" s="19">
        <f>SUM(I171:I175)</f>
        <v>6540</v>
      </c>
      <c r="J170" s="69"/>
      <c r="K170" s="32"/>
    </row>
    <row r="171" spans="1:11" ht="36" customHeight="1">
      <c r="A171" s="112" t="s">
        <v>35</v>
      </c>
      <c r="B171" s="114"/>
      <c r="C171" s="114"/>
      <c r="D171" s="28"/>
      <c r="E171" s="82"/>
      <c r="F171" s="1">
        <f t="shared" si="8"/>
        <v>34900</v>
      </c>
      <c r="G171" s="1">
        <v>19700</v>
      </c>
      <c r="H171" s="1">
        <v>15200</v>
      </c>
      <c r="I171" s="1"/>
      <c r="J171" s="70"/>
      <c r="K171" s="22"/>
    </row>
    <row r="172" spans="1:11" ht="32.25" customHeight="1">
      <c r="A172" s="112" t="s">
        <v>30</v>
      </c>
      <c r="B172" s="114"/>
      <c r="C172" s="114"/>
      <c r="D172" s="28"/>
      <c r="E172" s="82"/>
      <c r="F172" s="1">
        <f t="shared" si="8"/>
        <v>5500</v>
      </c>
      <c r="G172" s="1">
        <v>3000</v>
      </c>
      <c r="H172" s="1">
        <v>2500</v>
      </c>
      <c r="I172" s="1"/>
      <c r="J172" s="70"/>
      <c r="K172" s="22"/>
    </row>
    <row r="173" spans="1:11" ht="29.25" customHeight="1">
      <c r="A173" s="112" t="s">
        <v>33</v>
      </c>
      <c r="B173" s="114"/>
      <c r="C173" s="114"/>
      <c r="D173" s="28"/>
      <c r="E173" s="82"/>
      <c r="F173" s="1">
        <f t="shared" si="8"/>
        <v>6000</v>
      </c>
      <c r="G173" s="1"/>
      <c r="H173" s="1"/>
      <c r="I173" s="1">
        <v>6000</v>
      </c>
      <c r="J173" s="70"/>
      <c r="K173" s="22"/>
    </row>
    <row r="174" spans="1:11" ht="20.25" customHeight="1">
      <c r="A174" s="112" t="s">
        <v>77</v>
      </c>
      <c r="B174" s="112"/>
      <c r="C174" s="112"/>
      <c r="D174" s="28"/>
      <c r="E174" s="82"/>
      <c r="F174" s="1">
        <f t="shared" si="8"/>
        <v>640</v>
      </c>
      <c r="G174" s="1">
        <v>200</v>
      </c>
      <c r="H174" s="1">
        <v>200</v>
      </c>
      <c r="I174" s="1">
        <v>240</v>
      </c>
      <c r="J174" s="70"/>
      <c r="K174" s="22"/>
    </row>
    <row r="175" spans="1:11" ht="36.75" customHeight="1">
      <c r="A175" s="112" t="s">
        <v>38</v>
      </c>
      <c r="B175" s="112"/>
      <c r="C175" s="112"/>
      <c r="D175" s="35"/>
      <c r="E175" s="1"/>
      <c r="F175" s="29">
        <f t="shared" si="8"/>
        <v>1100</v>
      </c>
      <c r="G175" s="29">
        <v>500</v>
      </c>
      <c r="H175" s="29">
        <v>300</v>
      </c>
      <c r="I175" s="29">
        <v>300</v>
      </c>
      <c r="J175" s="70"/>
      <c r="K175" s="22"/>
    </row>
    <row r="176" spans="1:11" ht="20.25" customHeight="1">
      <c r="A176" s="113" t="s">
        <v>62</v>
      </c>
      <c r="B176" s="113"/>
      <c r="C176" s="113"/>
      <c r="D176" s="36"/>
      <c r="E176" s="79"/>
      <c r="F176" s="37">
        <f t="shared" si="8"/>
        <v>1850</v>
      </c>
      <c r="G176" s="37">
        <f>SUM(G177:G178)</f>
        <v>650</v>
      </c>
      <c r="H176" s="37">
        <f>SUM(H177:H178)</f>
        <v>0</v>
      </c>
      <c r="I176" s="37">
        <f>SUM(I177:I178)</f>
        <v>1200</v>
      </c>
      <c r="J176" s="70"/>
      <c r="K176" s="22"/>
    </row>
    <row r="177" spans="1:11" ht="44.25" customHeight="1">
      <c r="A177" s="112" t="s">
        <v>14</v>
      </c>
      <c r="B177" s="112"/>
      <c r="C177" s="112"/>
      <c r="D177" s="28"/>
      <c r="E177" s="9"/>
      <c r="F177" s="8">
        <f t="shared" si="8"/>
        <v>650</v>
      </c>
      <c r="G177" s="8">
        <v>650</v>
      </c>
      <c r="H177" s="8"/>
      <c r="I177" s="8"/>
      <c r="J177" s="71"/>
      <c r="K177" s="22"/>
    </row>
    <row r="178" spans="1:11" ht="25.5" customHeight="1">
      <c r="A178" s="112" t="s">
        <v>70</v>
      </c>
      <c r="B178" s="112"/>
      <c r="C178" s="112"/>
      <c r="D178" s="28"/>
      <c r="E178" s="1"/>
      <c r="F178" s="21">
        <f t="shared" si="8"/>
        <v>1200</v>
      </c>
      <c r="G178" s="21"/>
      <c r="H178" s="1"/>
      <c r="I178" s="1">
        <v>1200</v>
      </c>
      <c r="J178" s="68"/>
      <c r="K178" s="22"/>
    </row>
    <row r="179" spans="1:11" ht="14.25" customHeight="1">
      <c r="A179" s="111" t="s">
        <v>37</v>
      </c>
      <c r="B179" s="111"/>
      <c r="C179" s="111"/>
      <c r="D179" s="28"/>
      <c r="E179" s="1"/>
      <c r="F179" s="19">
        <f t="shared" si="8"/>
        <v>4045910</v>
      </c>
      <c r="G179" s="19">
        <f>SUM(G158,G161,G166,G168,G170,G176)</f>
        <v>45320</v>
      </c>
      <c r="H179" s="19">
        <f>SUM(H158,H161,H166,H168,H170,H176)</f>
        <v>19550</v>
      </c>
      <c r="I179" s="19">
        <f>SUM(I158,I161,I168,I170,I176)</f>
        <v>3981040</v>
      </c>
      <c r="J179" s="68"/>
      <c r="K179" s="22"/>
    </row>
    <row r="180" spans="1:11" ht="14.25" customHeight="1">
      <c r="A180" s="49"/>
      <c r="B180" s="38"/>
      <c r="C180" s="38"/>
      <c r="J180" s="49"/>
      <c r="K180" s="22"/>
    </row>
    <row r="181" spans="1:11" ht="13.5" customHeight="1">
      <c r="A181" s="49"/>
      <c r="B181" s="38"/>
      <c r="C181" s="38"/>
      <c r="J181" s="49"/>
      <c r="K181" s="22"/>
    </row>
    <row r="182" spans="1:11" ht="9.75" customHeight="1">
      <c r="A182" s="113" t="s">
        <v>15</v>
      </c>
      <c r="B182" s="113"/>
      <c r="C182" s="113"/>
      <c r="D182" s="35"/>
      <c r="E182" s="1"/>
      <c r="F182" s="19">
        <f>F8-F179</f>
        <v>50817651</v>
      </c>
      <c r="G182" s="19">
        <f>G8-G179</f>
        <v>42586389</v>
      </c>
      <c r="H182" s="19">
        <f>H8-H179</f>
        <v>1368450</v>
      </c>
      <c r="I182" s="19">
        <f>I8-I179</f>
        <v>6862812</v>
      </c>
      <c r="J182" s="49"/>
      <c r="K182" s="22"/>
    </row>
    <row r="183" spans="1:11" ht="11.25" customHeight="1">
      <c r="A183" s="111" t="s">
        <v>44</v>
      </c>
      <c r="B183" s="111"/>
      <c r="C183" s="111"/>
      <c r="D183" s="35"/>
      <c r="E183" s="1"/>
      <c r="F183" s="1">
        <f>F9-F158</f>
        <v>1429330</v>
      </c>
      <c r="G183" s="29">
        <f>G9-G158</f>
        <v>1429330</v>
      </c>
      <c r="H183" s="29">
        <f>H9-H158</f>
        <v>0</v>
      </c>
      <c r="I183" s="29">
        <f>I9-I158</f>
        <v>0</v>
      </c>
      <c r="J183" s="49"/>
      <c r="K183" s="22"/>
    </row>
    <row r="184" spans="1:11" ht="12" customHeight="1">
      <c r="A184" s="111" t="s">
        <v>67</v>
      </c>
      <c r="B184" s="111"/>
      <c r="C184" s="111"/>
      <c r="D184" s="35"/>
      <c r="E184" s="1"/>
      <c r="F184" s="1">
        <f>F13-F161</f>
        <v>10781632</v>
      </c>
      <c r="G184" s="1">
        <f>G13-G161</f>
        <v>4385780</v>
      </c>
      <c r="H184" s="1">
        <f>H13-H161</f>
        <v>0</v>
      </c>
      <c r="I184" s="1">
        <f>I13-I161</f>
        <v>6395852</v>
      </c>
      <c r="J184" s="49"/>
      <c r="K184" s="22"/>
    </row>
    <row r="185" spans="1:11" ht="12" customHeight="1">
      <c r="A185" s="111" t="s">
        <v>66</v>
      </c>
      <c r="B185" s="111"/>
      <c r="C185" s="111"/>
      <c r="D185" s="35"/>
      <c r="E185" s="1"/>
      <c r="F185" s="1">
        <f>F44</f>
        <v>2500000</v>
      </c>
      <c r="G185" s="1">
        <f>G44</f>
        <v>1650000</v>
      </c>
      <c r="H185" s="1">
        <f>H44</f>
        <v>850000</v>
      </c>
      <c r="I185" s="1">
        <f>I44</f>
        <v>0</v>
      </c>
      <c r="J185" s="49"/>
      <c r="K185" s="22"/>
    </row>
    <row r="186" spans="1:11" ht="12.75" customHeight="1">
      <c r="A186" s="111" t="s">
        <v>48</v>
      </c>
      <c r="B186" s="111"/>
      <c r="C186" s="111"/>
      <c r="D186" s="35"/>
      <c r="E186" s="1"/>
      <c r="F186" s="1">
        <f>F54</f>
        <v>1047420</v>
      </c>
      <c r="G186" s="1">
        <f>G54</f>
        <v>1047420</v>
      </c>
      <c r="H186" s="1">
        <f>H54</f>
        <v>0</v>
      </c>
      <c r="I186" s="1">
        <f>I54</f>
        <v>0</v>
      </c>
      <c r="J186" s="49"/>
      <c r="K186" s="22"/>
    </row>
    <row r="187" spans="1:11" ht="15.75" customHeight="1">
      <c r="A187" s="111" t="s">
        <v>50</v>
      </c>
      <c r="B187" s="111"/>
      <c r="C187" s="111"/>
      <c r="D187" s="35"/>
      <c r="E187" s="1"/>
      <c r="F187" s="1">
        <f>F81-F166</f>
        <v>11808800</v>
      </c>
      <c r="G187" s="1">
        <f>G81-G166</f>
        <v>11809900</v>
      </c>
      <c r="H187" s="1">
        <f>H81-H166</f>
        <v>-1100</v>
      </c>
      <c r="I187" s="1">
        <f>I81-I166</f>
        <v>0</v>
      </c>
      <c r="J187" s="49"/>
      <c r="K187" s="22"/>
    </row>
    <row r="188" spans="1:11" ht="14.25" customHeight="1">
      <c r="A188" s="111" t="s">
        <v>61</v>
      </c>
      <c r="B188" s="111"/>
      <c r="C188" s="111"/>
      <c r="D188" s="35"/>
      <c r="E188" s="1"/>
      <c r="F188" s="1" t="e">
        <f>#REF!-F168</f>
        <v>#REF!</v>
      </c>
      <c r="G188" s="1" t="e">
        <f>#REF!-G168</f>
        <v>#REF!</v>
      </c>
      <c r="H188" s="1" t="e">
        <f>#REF!-H168</f>
        <v>#REF!</v>
      </c>
      <c r="I188" s="1" t="e">
        <f>#REF!-I168</f>
        <v>#REF!</v>
      </c>
      <c r="J188" s="49"/>
      <c r="K188" s="22"/>
    </row>
    <row r="189" spans="1:11" ht="12.75" customHeight="1">
      <c r="A189" s="111" t="s">
        <v>55</v>
      </c>
      <c r="B189" s="111"/>
      <c r="C189" s="111"/>
      <c r="D189" s="35"/>
      <c r="E189" s="1"/>
      <c r="F189" s="1">
        <f>SUM(F96)</f>
        <v>315000</v>
      </c>
      <c r="G189" s="1">
        <f>SUM(G96)</f>
        <v>315000</v>
      </c>
      <c r="H189" s="1">
        <f>SUM(H96)</f>
        <v>0</v>
      </c>
      <c r="I189" s="1">
        <f>SUM(I96)</f>
        <v>0</v>
      </c>
      <c r="J189" s="49"/>
      <c r="K189" s="22"/>
    </row>
    <row r="190" spans="1:11" ht="12" customHeight="1">
      <c r="A190" s="111" t="s">
        <v>68</v>
      </c>
      <c r="B190" s="111"/>
      <c r="C190" s="111"/>
      <c r="D190" s="35"/>
      <c r="E190" s="1"/>
      <c r="F190" s="1">
        <f>F122-F170</f>
        <v>20914719</v>
      </c>
      <c r="G190" s="1">
        <f>G122-G170</f>
        <v>20401459</v>
      </c>
      <c r="H190" s="1">
        <f>H122-H170</f>
        <v>519800</v>
      </c>
      <c r="I190" s="1">
        <f>I122-I170</f>
        <v>-6540</v>
      </c>
      <c r="J190" s="49"/>
      <c r="K190" s="22"/>
    </row>
    <row r="191" spans="1:11" ht="12.75" customHeight="1">
      <c r="A191" s="111" t="s">
        <v>69</v>
      </c>
      <c r="B191" s="111"/>
      <c r="C191" s="111"/>
      <c r="D191" s="35"/>
      <c r="E191" s="1"/>
      <c r="F191" s="1">
        <f>F139-F176</f>
        <v>1061150</v>
      </c>
      <c r="G191" s="1">
        <f>G139-G176</f>
        <v>1062350</v>
      </c>
      <c r="H191" s="1">
        <f>H139-H176</f>
        <v>0</v>
      </c>
      <c r="I191" s="1">
        <f>I139-I176</f>
        <v>-1200</v>
      </c>
      <c r="J191" s="49"/>
      <c r="K191" s="22"/>
    </row>
    <row r="192" spans="1:11" ht="9.75" customHeight="1">
      <c r="A192" s="49"/>
      <c r="B192" s="38"/>
      <c r="C192" s="38"/>
      <c r="J192" s="49"/>
      <c r="K192" s="22"/>
    </row>
    <row r="193" spans="1:11" ht="12" customHeight="1">
      <c r="A193" s="49"/>
      <c r="B193" s="38"/>
      <c r="C193" s="38"/>
      <c r="J193" s="49"/>
      <c r="K193" s="22"/>
    </row>
    <row r="194" spans="1:11" ht="12.75" customHeight="1">
      <c r="A194" s="49"/>
      <c r="B194" s="38"/>
      <c r="C194" s="38"/>
      <c r="F194" s="39"/>
      <c r="G194" s="39"/>
      <c r="H194" s="39"/>
      <c r="I194" s="39"/>
      <c r="J194" s="49"/>
      <c r="K194" s="22"/>
    </row>
    <row r="195" spans="1:11" ht="13.5" customHeight="1">
      <c r="A195" s="49"/>
      <c r="B195" s="38"/>
      <c r="C195" s="38"/>
      <c r="J195" s="49"/>
      <c r="K195" s="22"/>
    </row>
    <row r="196" spans="1:11" ht="12.75">
      <c r="A196" s="49"/>
      <c r="B196" s="38"/>
      <c r="C196" s="38"/>
      <c r="J196" s="49"/>
      <c r="K196" s="22"/>
    </row>
    <row r="197" spans="10:11" ht="12.75">
      <c r="J197" s="49"/>
      <c r="K197" s="22"/>
    </row>
    <row r="198" spans="10:11" ht="12.75">
      <c r="J198" s="49"/>
      <c r="K198" s="22"/>
    </row>
    <row r="199" spans="10:11" ht="12.75">
      <c r="J199" s="49"/>
      <c r="K199" s="22"/>
    </row>
    <row r="200" spans="10:11" ht="12.75">
      <c r="J200" s="49"/>
      <c r="K200" s="22"/>
    </row>
    <row r="201" spans="10:11" ht="12.75">
      <c r="J201" s="49"/>
      <c r="K201" s="22"/>
    </row>
    <row r="202" spans="10:11" ht="12.75">
      <c r="J202" s="49"/>
      <c r="K202" s="22"/>
    </row>
    <row r="203" spans="10:11" ht="12.75">
      <c r="J203" s="49"/>
      <c r="K203" s="22"/>
    </row>
    <row r="204" spans="10:11" ht="12.75">
      <c r="J204" s="49"/>
      <c r="K204" s="22"/>
    </row>
    <row r="205" spans="10:11" ht="12.75">
      <c r="J205" s="49"/>
      <c r="K205" s="22"/>
    </row>
    <row r="206" spans="10:11" ht="12.75">
      <c r="J206" s="49"/>
      <c r="K206" s="22"/>
    </row>
    <row r="207" spans="10:11" ht="12.75">
      <c r="J207" s="49"/>
      <c r="K207" s="22"/>
    </row>
    <row r="208" spans="10:11" ht="12.75">
      <c r="J208" s="49"/>
      <c r="K208" s="22"/>
    </row>
    <row r="209" spans="10:11" ht="12.75">
      <c r="J209" s="49"/>
      <c r="K209" s="22"/>
    </row>
    <row r="210" ht="12.75">
      <c r="K210" s="22"/>
    </row>
  </sheetData>
  <mergeCells count="53">
    <mergeCell ref="J4:J7"/>
    <mergeCell ref="A4:A7"/>
    <mergeCell ref="B4:B7"/>
    <mergeCell ref="C4:C7"/>
    <mergeCell ref="D4:D7"/>
    <mergeCell ref="G5:I5"/>
    <mergeCell ref="F5:F7"/>
    <mergeCell ref="G6:H6"/>
    <mergeCell ref="I6:I7"/>
    <mergeCell ref="F4:I4"/>
    <mergeCell ref="A157:C157"/>
    <mergeCell ref="A159:C159"/>
    <mergeCell ref="A161:C161"/>
    <mergeCell ref="A184:C184"/>
    <mergeCell ref="A182:C182"/>
    <mergeCell ref="A173:C173"/>
    <mergeCell ref="A174:C174"/>
    <mergeCell ref="A162:C162"/>
    <mergeCell ref="A169:C169"/>
    <mergeCell ref="A183:C183"/>
    <mergeCell ref="A165:C165"/>
    <mergeCell ref="A160:C160"/>
    <mergeCell ref="A176:C176"/>
    <mergeCell ref="A163:C163"/>
    <mergeCell ref="A164:C164"/>
    <mergeCell ref="A172:C172"/>
    <mergeCell ref="A191:C191"/>
    <mergeCell ref="A2:J2"/>
    <mergeCell ref="A185:C185"/>
    <mergeCell ref="A186:C186"/>
    <mergeCell ref="A187:C187"/>
    <mergeCell ref="A188:C188"/>
    <mergeCell ref="A178:C178"/>
    <mergeCell ref="A175:C175"/>
    <mergeCell ref="A179:C179"/>
    <mergeCell ref="A158:C158"/>
    <mergeCell ref="G1:J1"/>
    <mergeCell ref="A189:C189"/>
    <mergeCell ref="A190:C190"/>
    <mergeCell ref="A177:C177"/>
    <mergeCell ref="A168:C168"/>
    <mergeCell ref="A170:C170"/>
    <mergeCell ref="A166:C166"/>
    <mergeCell ref="A167:C167"/>
    <mergeCell ref="A171:C171"/>
    <mergeCell ref="E4:E7"/>
    <mergeCell ref="B149:J149"/>
    <mergeCell ref="B148:J148"/>
    <mergeCell ref="B152:J152"/>
    <mergeCell ref="B146:J146"/>
    <mergeCell ref="B147:J147"/>
    <mergeCell ref="B150:J150"/>
    <mergeCell ref="B151:J151"/>
  </mergeCells>
  <printOptions horizontalCentered="1"/>
  <pageMargins left="0" right="0" top="0.7874015748031497" bottom="0.3" header="0.5118110236220472" footer="0.52"/>
  <pageSetup firstPageNumber="44" useFirstPageNumber="1" horizontalDpi="300" verticalDpi="300" orientation="landscape" paperSize="9" scale="95" r:id="rId1"/>
  <headerFooter alignWithMargins="0">
    <oddFooter>&amp;R
&amp;P</oddFooter>
  </headerFooter>
  <rowBreaks count="7" manualBreakCount="7">
    <brk id="17" max="9" man="1"/>
    <brk id="27" max="9" man="1"/>
    <brk id="41" max="9" man="1"/>
    <brk id="62" max="9" man="1"/>
    <brk id="83" max="9" man="1"/>
    <brk id="124" max="9" man="1"/>
    <brk id="13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Miejski w Kaliszu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Andrzej Szajdziński</dc:creator>
  <cp:keywords/>
  <dc:description/>
  <cp:lastModifiedBy>Urząd Miejski w Kaliszu</cp:lastModifiedBy>
  <cp:lastPrinted>2004-11-03T23:39:43Z</cp:lastPrinted>
  <dcterms:created xsi:type="dcterms:W3CDTF">2002-12-27T09:39:23Z</dcterms:created>
  <dcterms:modified xsi:type="dcterms:W3CDTF">2004-11-15T07:23:39Z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