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 wydziałami" sheetId="1" r:id="rId1"/>
  </sheets>
  <definedNames>
    <definedName name="_xlnm.Print_Area" localSheetId="0">'z wydziałami'!$A$1:$E$116</definedName>
    <definedName name="_xlnm.Print_Titles" localSheetId="0">'z wydziałami'!$4:$6</definedName>
  </definedNames>
  <calcPr fullCalcOnLoad="1"/>
</workbook>
</file>

<file path=xl/sharedStrings.xml><?xml version="1.0" encoding="utf-8"?>
<sst xmlns="http://schemas.openxmlformats.org/spreadsheetml/2006/main" count="122" uniqueCount="104">
  <si>
    <t>/w zł/</t>
  </si>
  <si>
    <t>Dział/ rozdz.</t>
  </si>
  <si>
    <t>Treść</t>
  </si>
  <si>
    <t>Budżet Kalisza</t>
  </si>
  <si>
    <t>Miasto</t>
  </si>
  <si>
    <t>Powiat</t>
  </si>
  <si>
    <t>020</t>
  </si>
  <si>
    <t>Leśnictwo</t>
  </si>
  <si>
    <t>wpływy z różnych dochodów /§ 0970/</t>
  </si>
  <si>
    <t>400</t>
  </si>
  <si>
    <t>Wytwarzanie i zaopatrywanie w energię elektryczną, gaz i wodę</t>
  </si>
  <si>
    <t>700</t>
  </si>
  <si>
    <t>Gospodarka mieszkaniowa</t>
  </si>
  <si>
    <t>pozostałe odsetki /§ 0920/</t>
  </si>
  <si>
    <t>dotacje celowe otrzymane z budżetu państwa na realizację zadań bieżących z zakresu administracji rządowej /§ 2010/</t>
  </si>
  <si>
    <t>Działalność usługowa</t>
  </si>
  <si>
    <t>wpływy z różnych opłat /§ 0690/</t>
  </si>
  <si>
    <t>Administracja publiczna</t>
  </si>
  <si>
    <t>dotacje celowe otrzymane z budżetu państwa na realizację własnych zadań bieżących miasta /§ 2030/</t>
  </si>
  <si>
    <t>dotacje celowe otrzymane z budżetu państwa na zadania bieżące real.przez powiat na podst. poroz. z organami admin. rządowej /§ 2120/</t>
  </si>
  <si>
    <t>Urzędy naczelnych organów władzy państwowej, kontroli i ochrony prawa oraz sądownictwa</t>
  </si>
  <si>
    <t>Bezpieczeństwo publiczne i ochrona przeciwpożarowa</t>
  </si>
  <si>
    <t>dotacje celowe otrzymane z budżetu państwa na zadania bieżące z zakresu administracji rządowej realizowane przez powiat /§ 2110/</t>
  </si>
  <si>
    <t>Dochody od osób prawnych, od osób fizycznych i od innych jednostek nieposiadających osobowości prawnej oraz wydatki związane z ich poborem</t>
  </si>
  <si>
    <t>udziały we wpływach z podatku dochod. od osób fizycznych /§ 0010/</t>
  </si>
  <si>
    <t>udziały we wpływach z podatku dochod. od osób prawnych /§ 0020/</t>
  </si>
  <si>
    <t>wpływy z podatku od nieruchomości /§ 0310/</t>
  </si>
  <si>
    <t>wpływy z podatku rolnego  /§ 0320/</t>
  </si>
  <si>
    <t>wpływy z podatku leśnego  /§ 0330/</t>
  </si>
  <si>
    <t>wpływy z opłaty skarbowej /§ 0410/</t>
  </si>
  <si>
    <t>wpływy z opłaty targowej /§ 0430/</t>
  </si>
  <si>
    <t>wpływy z opłaty administracyjnej /§ 0450/</t>
  </si>
  <si>
    <t>Różne rozliczenia</t>
  </si>
  <si>
    <t>część równoważąca subwencji ogólnej /§ 2920/</t>
  </si>
  <si>
    <t>Oświata i wychowanie</t>
  </si>
  <si>
    <t>dotacje celowe otrzymane z budżetu państwa na realizację bieżących zadań własnych powiatu /§ 2130/</t>
  </si>
  <si>
    <t>Ochrona zdrowia</t>
  </si>
  <si>
    <t>dochody z najmu składn.majątkow. /§ 0750/</t>
  </si>
  <si>
    <t>Pomoc społeczna</t>
  </si>
  <si>
    <t>Pozostałe zadania w zakresie polityki społecznej</t>
  </si>
  <si>
    <t>Edukacyjna opieka wychowawcza</t>
  </si>
  <si>
    <t>Gospodarka komunalna i ochrona środowiska</t>
  </si>
  <si>
    <t>DOCHODY OGÓŁEM</t>
  </si>
  <si>
    <t>600</t>
  </si>
  <si>
    <t>Transport i łączność</t>
  </si>
  <si>
    <t>część oświatowa subwencji ogólnej  /§ 2920/</t>
  </si>
  <si>
    <t>Szkolnictwo wyższe</t>
  </si>
  <si>
    <t xml:space="preserve">otrzymane spadki, zapisy i darowizny w postaci pieniężnej /§ 0960/    </t>
  </si>
  <si>
    <t xml:space="preserve">dochody z dzierżawy składników majątkowych /§ 0750/  </t>
  </si>
  <si>
    <t xml:space="preserve">wpływy z różnych dochodów /§ 0970/ </t>
  </si>
  <si>
    <t>wpływy z różnych opłat /§ 0690/ (opłata pargingowa i zajęcie pasa)</t>
  </si>
  <si>
    <t xml:space="preserve">pozostałe odsetki /§ 0920/ </t>
  </si>
  <si>
    <t xml:space="preserve">wpływy z opłat za zarząd, użytkowanie i użytkowanie wieczyste /§ 0470/ </t>
  </si>
  <si>
    <t xml:space="preserve">wpływy z tyt. przekształcenia prawa użytk.wieczyst.w prawo własności /§ 0760/ </t>
  </si>
  <si>
    <t xml:space="preserve">wpływy ze sprzedaży składników majątkowych /§ 0870/  </t>
  </si>
  <si>
    <t xml:space="preserve">dochody powiatu związane z realizacją zadań z zakresu administracji rządowej /§ 2360/  </t>
  </si>
  <si>
    <t xml:space="preserve">pozostałe odsetki /§ 0920/  </t>
  </si>
  <si>
    <t xml:space="preserve">dotacje celowe otrzymane z budżetu państwa na realizację zadań bieżących z zakresu administracji rządowej /§ 2010/ </t>
  </si>
  <si>
    <t xml:space="preserve">dochody miasta związane z realizacją zadań z zakresu administracji rządowej /§ 2360/ </t>
  </si>
  <si>
    <t xml:space="preserve">dotacje celowe otrzymane przez powiat od innej jednostki samorządu terytorialnego będącej instytucją wdrażającą na zadania bieżące realizowane na podstawie porozumień (umów) /§ 2888/  </t>
  </si>
  <si>
    <t xml:space="preserve">dotacje celowe otrzymane przez powiat od innej jednostki samorządu terytorialnego będącej instytucją wdrażającą na zadania bieżące realizowane na podstawie porozumień (umów) /§ 2889/   </t>
  </si>
  <si>
    <t xml:space="preserve">mandaty karne /§ 0570/ </t>
  </si>
  <si>
    <t xml:space="preserve">wpływy z opłaty komunikacyjnej /§ 0420/ </t>
  </si>
  <si>
    <t xml:space="preserve">dywidendy i kwoty uzyskane ze zbycia praw majątkowych  /§ 0740/   </t>
  </si>
  <si>
    <t xml:space="preserve">odsetki od nieterminowych wpłat z tytułu podatków i opłat /§ 0910/  </t>
  </si>
  <si>
    <t xml:space="preserve">wpływy z różnych opłat /§ 0690/ </t>
  </si>
  <si>
    <t xml:space="preserve">wpływy z usług /§ 0830/ </t>
  </si>
  <si>
    <t xml:space="preserve">środki na dofinans.własnych inwestycji gmin (zw.gmin), powiatów (zw.powiatów), samorządów wojew., pozyskane z innych źródeł /§ 6290/ </t>
  </si>
  <si>
    <t xml:space="preserve">dotacje celowe otrzymane od samorządu województwa na zadania bieżące realizowane na podstawie porozumień (umów ) między jednostkami samorządu terytorialnego /§ 2338/  </t>
  </si>
  <si>
    <t xml:space="preserve">dotacje celowe otrzymane od samorządu województwa na zadania bieżące realizowane na podstawie porozumień (umów ) między jednostkami samorządu terytorialnego /§ 2339/  </t>
  </si>
  <si>
    <t xml:space="preserve">dochody z najmu składn.majątkow. /§ 0750/  </t>
  </si>
  <si>
    <t xml:space="preserve">opłaty za pobyt w Ośrodku Rozwiązywania Problemów Alkoholowych, Hostelu /§ 0830/ </t>
  </si>
  <si>
    <t xml:space="preserve">odpłatność za usługi Dziennego Domu Pomocy Społecznej  /§ 0830/ </t>
  </si>
  <si>
    <t xml:space="preserve">wpływy za usługi świadczone przez Inwalid-Taxi  /§ 0830/  </t>
  </si>
  <si>
    <t xml:space="preserve">usługi opiekuńcze /§ 0830/ </t>
  </si>
  <si>
    <t xml:space="preserve">dotacje celowe otrzymane z powiatu na zadania bieżące real. na podst. poroz. między jedn.sam.teryt. /§ 2320/  </t>
  </si>
  <si>
    <t xml:space="preserve">środki z PFRON /§ 0970/  </t>
  </si>
  <si>
    <t xml:space="preserve">wpływy z opłaty produktowej /§ 0400/  </t>
  </si>
  <si>
    <t xml:space="preserve">środki na dofinans.własnych inwestycji gmin (zw.gmin), powiatów (zw.powiatów), samorządów wojew., pozyskane z innych żródeł /§ 6298/ - dofinansowanie z Funduszu Spójności na realizację projektu "Przebudowa systemu odprowadzania ścieków w Kaliszu"  </t>
  </si>
  <si>
    <t xml:space="preserve">środki na dofinans.własnych inwestycji gmin (zw.gmin), powiatów (zw.powiatów), samorządów wojew., pozyskane z innych źródeł (czyny społeczne) /§ 6290/ - wpłaty społecznych komitetów na rzecz inwestycji realizowanych z udziałem środków ludności  </t>
  </si>
  <si>
    <t xml:space="preserve">dotacje celowe otrzymane z budżetu państwa na inwestycje i zakupy inwestycyjne z zakresu administracji rządowej /§ 6410/  </t>
  </si>
  <si>
    <t xml:space="preserve">środki na dofinans.własnych inwestycji gmin  (zw.gmin), powiatów (zw.powiatów), samorządów wojew., pozyskane z innych źródeł /§ 6290/ - wpłata PWiK Sp. z o.o. na realizację projektu "Przebudowa systemu odprowadzania ścieków w Kaliszu"  </t>
  </si>
  <si>
    <t xml:space="preserve">wpływy z tyt. częściowych opłat pokrywanych przez członków rodziny za pobyt w domach pomocy społecznej /§ 0830/ </t>
  </si>
  <si>
    <t xml:space="preserve">PLAN DOCHODÓW BUDŻETU KALISZA NA 2006 ROK                                                               </t>
  </si>
  <si>
    <t>Plan na 2006 rok</t>
  </si>
  <si>
    <t xml:space="preserve">środki na dofinans.własnych inwestycji gmin (zw.gmin), powiatów (zw.powiatów), samorz.wojew., pozyskane z innych źródeł (opłaty przyłączeniowe) /§ 6290/ </t>
  </si>
  <si>
    <t xml:space="preserve">środki na dofinans.własnych inwestycji powiatów (zw.pow.) pozyskane z fund. strukturalnych /§ 6298/ </t>
  </si>
  <si>
    <t>dotacje celowe otrzymane z budżetu państwa na zadania bieżące z zakresu admin. rządowej /§ 2110/</t>
  </si>
  <si>
    <t xml:space="preserve">dochody z najmu składników majątkowych /§ 0750/  </t>
  </si>
  <si>
    <t>wpływy z podatku od środków transportowych /§ 0340/</t>
  </si>
  <si>
    <t>wpływy z podatku od osób fizycznych, opłacanego w formie karty podatkowej /§ 0350/</t>
  </si>
  <si>
    <t>wpływy z podatku od spadków i darowizn /§ 0360/</t>
  </si>
  <si>
    <t>wpływy z podatku od posiadania psów /§ 0370/</t>
  </si>
  <si>
    <t xml:space="preserve">wpływy z opłat za zezw. na sprzedaż alkoholu /§ 0480/ </t>
  </si>
  <si>
    <t>wpływy z innych lokalnych opłat pobieranych przez jst na podstawie odrębnych ustaw /§ 0490/</t>
  </si>
  <si>
    <t xml:space="preserve">dochody z najmu składników majątkowych /§ 0750/ </t>
  </si>
  <si>
    <t xml:space="preserve">wpływy od rodziców z tyt.odpłatności za utrzymanie dzieci (wychowanków) w placówkach opiekuńczo - wychowawczych /§ 0680/  </t>
  </si>
  <si>
    <t xml:space="preserve">dotacje celowe otrzymane od samorządu województwa na zadania bieżące realizowane na podstawie porozumień (umów) między jst /§ 2338/ </t>
  </si>
  <si>
    <t xml:space="preserve">dotacje celowe otrzymane od samorządu województwa na zadania bieżące realizowane na podstawie porozumień (umów) między jst /§ 2339/  </t>
  </si>
  <si>
    <t>Załącznik Nr 1
do uchwały Nr XXXIX/630/2005
Rady Miejskiej Kalisza
z dnia 28 grudnia 2005 r.
w sprawie uchwalenia budżetu Kalisza - 
Miasta na prawach powiatu na 2006 rok</t>
  </si>
  <si>
    <t xml:space="preserve">środki z Funduszu Pracy otrzymane przez powiat z przeznaczeniem na finansowanie kosztów wynagrodzenia i składek na ubezpieczenia społeczne pracowników powiatowego urzędu pracy  /§ 2690/  </t>
  </si>
  <si>
    <t>wpływy z podatku od czynności cywilnoprawnych             /§ 0500/</t>
  </si>
  <si>
    <t xml:space="preserve">odpłatność za pobyt w Domu Pomocy Społecznej            /§ 0830/   </t>
  </si>
  <si>
    <t xml:space="preserve">dochody z dzierżawy składników majątkowych                     /§ 0750/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</si>
</sst>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0" xfId="0" applyNumberFormat="1" applyFont="1" applyAlignment="1">
      <alignment horizontal="right" wrapText="1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workbookViewId="0" topLeftCell="A106">
      <selection activeCell="B111" sqref="B111"/>
    </sheetView>
  </sheetViews>
  <sheetFormatPr defaultColWidth="9.00390625" defaultRowHeight="12.75"/>
  <cols>
    <col min="1" max="1" width="5.125" style="0" customWidth="1"/>
    <col min="2" max="2" width="46.875" style="0" customWidth="1"/>
    <col min="3" max="3" width="11.00390625" style="0" customWidth="1"/>
    <col min="4" max="4" width="11.25390625" style="0" customWidth="1"/>
    <col min="5" max="5" width="11.625" style="0" customWidth="1"/>
    <col min="6" max="6" width="15.375" style="0" customWidth="1"/>
    <col min="7" max="7" width="14.625" style="0" customWidth="1"/>
  </cols>
  <sheetData>
    <row r="1" spans="2:5" ht="66" customHeight="1">
      <c r="B1" s="46"/>
      <c r="C1" s="50" t="s">
        <v>99</v>
      </c>
      <c r="D1" s="51"/>
      <c r="E1" s="51"/>
    </row>
    <row r="2" spans="2:5" ht="14.25" customHeight="1">
      <c r="B2" s="54" t="s">
        <v>83</v>
      </c>
      <c r="C2" s="54"/>
      <c r="D2" s="54"/>
      <c r="E2" s="48"/>
    </row>
    <row r="3" spans="2:5" ht="12.75">
      <c r="B3" s="1"/>
      <c r="E3" s="2" t="s">
        <v>0</v>
      </c>
    </row>
    <row r="4" spans="1:5" ht="12.75">
      <c r="A4" s="52" t="s">
        <v>1</v>
      </c>
      <c r="B4" s="52" t="s">
        <v>2</v>
      </c>
      <c r="C4" s="55" t="s">
        <v>84</v>
      </c>
      <c r="D4" s="56"/>
      <c r="E4" s="56"/>
    </row>
    <row r="5" spans="1:7" ht="19.5" customHeight="1">
      <c r="A5" s="53"/>
      <c r="B5" s="53"/>
      <c r="C5" s="49" t="s">
        <v>3</v>
      </c>
      <c r="D5" s="49" t="s">
        <v>4</v>
      </c>
      <c r="E5" s="3" t="s">
        <v>5</v>
      </c>
      <c r="F5" s="4"/>
      <c r="G5" s="4"/>
    </row>
    <row r="6" spans="1:7" ht="9.7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4"/>
      <c r="G6" s="4"/>
    </row>
    <row r="7" spans="1:7" ht="12.75">
      <c r="A7" s="5" t="s">
        <v>6</v>
      </c>
      <c r="B7" s="6" t="s">
        <v>7</v>
      </c>
      <c r="C7" s="7">
        <f aca="true" t="shared" si="0" ref="C7:C38">SUM(D7,E7)</f>
        <v>10700</v>
      </c>
      <c r="D7" s="7">
        <f>SUM(D8,D9)</f>
        <v>10700</v>
      </c>
      <c r="E7" s="7">
        <f>SUM(E8,E9)</f>
        <v>0</v>
      </c>
      <c r="F7" s="4"/>
      <c r="G7" s="4"/>
    </row>
    <row r="8" spans="1:7" ht="14.25" customHeight="1">
      <c r="A8" s="11"/>
      <c r="B8" s="9" t="s">
        <v>48</v>
      </c>
      <c r="C8" s="10">
        <f t="shared" si="0"/>
        <v>700</v>
      </c>
      <c r="D8" s="10">
        <v>700</v>
      </c>
      <c r="E8" s="10">
        <v>0</v>
      </c>
      <c r="F8" s="4"/>
      <c r="G8" s="4"/>
    </row>
    <row r="9" spans="1:7" ht="13.5" customHeight="1">
      <c r="A9" s="13"/>
      <c r="B9" s="14" t="s">
        <v>49</v>
      </c>
      <c r="C9" s="10">
        <f t="shared" si="0"/>
        <v>10000</v>
      </c>
      <c r="D9" s="15">
        <v>10000</v>
      </c>
      <c r="E9" s="15">
        <v>0</v>
      </c>
      <c r="F9" s="4"/>
      <c r="G9" s="4"/>
    </row>
    <row r="10" spans="1:7" ht="27" customHeight="1">
      <c r="A10" s="18" t="s">
        <v>9</v>
      </c>
      <c r="B10" s="19" t="s">
        <v>10</v>
      </c>
      <c r="C10" s="7">
        <f t="shared" si="0"/>
        <v>50000</v>
      </c>
      <c r="D10" s="7">
        <f>SUM(D11)</f>
        <v>50000</v>
      </c>
      <c r="E10" s="7">
        <f>SUM(E11)</f>
        <v>0</v>
      </c>
      <c r="F10" s="4"/>
      <c r="G10" s="4"/>
    </row>
    <row r="11" spans="1:7" ht="40.5" customHeight="1">
      <c r="A11" s="20"/>
      <c r="B11" s="9" t="s">
        <v>85</v>
      </c>
      <c r="C11" s="10">
        <f t="shared" si="0"/>
        <v>50000</v>
      </c>
      <c r="D11" s="10">
        <v>50000</v>
      </c>
      <c r="E11" s="10">
        <v>0</v>
      </c>
      <c r="F11" s="4"/>
      <c r="G11" s="4"/>
    </row>
    <row r="12" spans="1:7" s="27" customFormat="1" ht="13.5" customHeight="1">
      <c r="A12" s="5" t="s">
        <v>43</v>
      </c>
      <c r="B12" s="19" t="s">
        <v>44</v>
      </c>
      <c r="C12" s="7">
        <f t="shared" si="0"/>
        <v>11256681</v>
      </c>
      <c r="D12" s="7">
        <f>SUM(D13:D14,D15:D15)</f>
        <v>2340000</v>
      </c>
      <c r="E12" s="7">
        <f>SUM(E13:E15)</f>
        <v>8916681</v>
      </c>
      <c r="F12" s="26"/>
      <c r="G12" s="26"/>
    </row>
    <row r="13" spans="1:7" s="41" customFormat="1" ht="27" customHeight="1">
      <c r="A13" s="38"/>
      <c r="B13" s="37" t="s">
        <v>50</v>
      </c>
      <c r="C13" s="39">
        <f t="shared" si="0"/>
        <v>2320000</v>
      </c>
      <c r="D13" s="39">
        <v>2320000</v>
      </c>
      <c r="E13" s="39">
        <v>0</v>
      </c>
      <c r="F13" s="40"/>
      <c r="G13" s="40"/>
    </row>
    <row r="14" spans="1:7" s="41" customFormat="1" ht="13.5" customHeight="1">
      <c r="A14" s="38"/>
      <c r="B14" s="37" t="s">
        <v>51</v>
      </c>
      <c r="C14" s="39">
        <f t="shared" si="0"/>
        <v>20000</v>
      </c>
      <c r="D14" s="39">
        <v>20000</v>
      </c>
      <c r="E14" s="39">
        <v>0</v>
      </c>
      <c r="F14" s="40"/>
      <c r="G14" s="40"/>
    </row>
    <row r="15" spans="1:7" ht="27" customHeight="1">
      <c r="A15" s="8"/>
      <c r="B15" s="9" t="s">
        <v>86</v>
      </c>
      <c r="C15" s="10">
        <f t="shared" si="0"/>
        <v>8916681</v>
      </c>
      <c r="D15" s="10">
        <v>0</v>
      </c>
      <c r="E15" s="10">
        <v>8916681</v>
      </c>
      <c r="F15" s="4"/>
      <c r="G15" s="4"/>
    </row>
    <row r="16" spans="1:7" ht="12.75">
      <c r="A16" s="5" t="s">
        <v>11</v>
      </c>
      <c r="B16" s="6" t="s">
        <v>12</v>
      </c>
      <c r="C16" s="7">
        <f t="shared" si="0"/>
        <v>7974218</v>
      </c>
      <c r="D16" s="7">
        <f>SUM(D17,D18,D19,D20,D21,D22)</f>
        <v>7198018</v>
      </c>
      <c r="E16" s="7">
        <f>SUM(E17,E18,E19,E20,E21,E22)</f>
        <v>776200</v>
      </c>
      <c r="F16" s="4"/>
      <c r="G16" s="4"/>
    </row>
    <row r="17" spans="1:7" ht="26.25" customHeight="1">
      <c r="A17" s="8"/>
      <c r="B17" s="9" t="s">
        <v>52</v>
      </c>
      <c r="C17" s="10">
        <f t="shared" si="0"/>
        <v>1542800</v>
      </c>
      <c r="D17" s="10">
        <v>1538000</v>
      </c>
      <c r="E17" s="10">
        <v>4800</v>
      </c>
      <c r="F17" s="12"/>
      <c r="G17" s="4"/>
    </row>
    <row r="18" spans="1:7" ht="13.5" customHeight="1">
      <c r="A18" s="8"/>
      <c r="B18" s="9" t="s">
        <v>48</v>
      </c>
      <c r="C18" s="10">
        <f t="shared" si="0"/>
        <v>1533018</v>
      </c>
      <c r="D18" s="10">
        <v>1533018</v>
      </c>
      <c r="E18" s="10">
        <v>0</v>
      </c>
      <c r="F18" s="12"/>
      <c r="G18" s="4"/>
    </row>
    <row r="19" spans="1:7" ht="25.5" customHeight="1">
      <c r="A19" s="8"/>
      <c r="B19" s="9" t="s">
        <v>53</v>
      </c>
      <c r="C19" s="10">
        <f t="shared" si="0"/>
        <v>240000</v>
      </c>
      <c r="D19" s="10">
        <v>240000</v>
      </c>
      <c r="E19" s="10">
        <v>0</v>
      </c>
      <c r="F19" s="4"/>
      <c r="G19" s="4"/>
    </row>
    <row r="20" spans="1:7" ht="14.25" customHeight="1">
      <c r="A20" s="8"/>
      <c r="B20" s="9" t="s">
        <v>54</v>
      </c>
      <c r="C20" s="10">
        <f t="shared" si="0"/>
        <v>3890900</v>
      </c>
      <c r="D20" s="10">
        <v>3887000</v>
      </c>
      <c r="E20" s="10">
        <v>3900</v>
      </c>
      <c r="F20" s="4"/>
      <c r="G20" s="4"/>
    </row>
    <row r="21" spans="1:7" ht="26.25" customHeight="1">
      <c r="A21" s="21"/>
      <c r="B21" s="9" t="s">
        <v>87</v>
      </c>
      <c r="C21" s="10">
        <f t="shared" si="0"/>
        <v>60000</v>
      </c>
      <c r="D21" s="10">
        <v>0</v>
      </c>
      <c r="E21" s="10">
        <v>60000</v>
      </c>
      <c r="F21" s="4"/>
      <c r="G21" s="12"/>
    </row>
    <row r="22" spans="1:7" ht="26.25" customHeight="1">
      <c r="A22" s="8"/>
      <c r="B22" s="22" t="s">
        <v>55</v>
      </c>
      <c r="C22" s="10">
        <f t="shared" si="0"/>
        <v>707500</v>
      </c>
      <c r="D22" s="10">
        <v>0</v>
      </c>
      <c r="E22" s="10">
        <v>707500</v>
      </c>
      <c r="F22" s="4"/>
      <c r="G22" s="4"/>
    </row>
    <row r="23" spans="1:7" ht="12.75">
      <c r="A23" s="23">
        <v>710</v>
      </c>
      <c r="B23" s="19" t="s">
        <v>15</v>
      </c>
      <c r="C23" s="7">
        <f t="shared" si="0"/>
        <v>398000</v>
      </c>
      <c r="D23" s="7">
        <f>SUM(D24:D25)</f>
        <v>60000</v>
      </c>
      <c r="E23" s="7">
        <f>SUM(E24,E25:E25)</f>
        <v>338000</v>
      </c>
      <c r="F23" s="4"/>
      <c r="G23" s="4"/>
    </row>
    <row r="24" spans="1:7" ht="13.5" customHeight="1">
      <c r="A24" s="21"/>
      <c r="B24" s="9" t="s">
        <v>49</v>
      </c>
      <c r="C24" s="10">
        <f t="shared" si="0"/>
        <v>60000</v>
      </c>
      <c r="D24" s="10">
        <v>60000</v>
      </c>
      <c r="E24" s="10">
        <v>0</v>
      </c>
      <c r="F24" s="4"/>
      <c r="G24" s="4"/>
    </row>
    <row r="25" spans="1:7" ht="27" customHeight="1">
      <c r="A25" s="21"/>
      <c r="B25" s="9" t="s">
        <v>87</v>
      </c>
      <c r="C25" s="10">
        <f t="shared" si="0"/>
        <v>338000</v>
      </c>
      <c r="D25" s="10">
        <v>0</v>
      </c>
      <c r="E25" s="10">
        <v>338000</v>
      </c>
      <c r="F25" s="12"/>
      <c r="G25" s="12"/>
    </row>
    <row r="26" spans="1:7" ht="12.75">
      <c r="A26" s="23">
        <v>750</v>
      </c>
      <c r="B26" s="19" t="s">
        <v>17</v>
      </c>
      <c r="C26" s="7">
        <f t="shared" si="0"/>
        <v>1337778</v>
      </c>
      <c r="D26" s="7">
        <f>SUM(D27,D28,D29,D31,D32,D33,D34,D35,D30)</f>
        <v>1011050</v>
      </c>
      <c r="E26" s="7">
        <f>SUM(E27,E28,E29,E31,E32,E33,E34,E35,E30,E36,E37)</f>
        <v>326728</v>
      </c>
      <c r="F26" s="4"/>
      <c r="G26" s="4"/>
    </row>
    <row r="27" spans="1:7" ht="12.75">
      <c r="A27" s="21"/>
      <c r="B27" s="9" t="s">
        <v>16</v>
      </c>
      <c r="C27" s="10">
        <f t="shared" si="0"/>
        <v>6878</v>
      </c>
      <c r="D27" s="10">
        <v>1600</v>
      </c>
      <c r="E27" s="10">
        <v>5278</v>
      </c>
      <c r="F27" s="4"/>
      <c r="G27" s="4"/>
    </row>
    <row r="28" spans="1:7" ht="12.75">
      <c r="A28" s="8"/>
      <c r="B28" s="9" t="s">
        <v>88</v>
      </c>
      <c r="C28" s="10">
        <f t="shared" si="0"/>
        <v>18500</v>
      </c>
      <c r="D28" s="10">
        <v>18500</v>
      </c>
      <c r="E28" s="10">
        <v>0</v>
      </c>
      <c r="F28" s="12"/>
      <c r="G28" s="4"/>
    </row>
    <row r="29" spans="1:7" ht="14.25" customHeight="1">
      <c r="A29" s="21"/>
      <c r="B29" s="9" t="s">
        <v>56</v>
      </c>
      <c r="C29" s="10">
        <f t="shared" si="0"/>
        <v>65000</v>
      </c>
      <c r="D29" s="10">
        <v>65000</v>
      </c>
      <c r="E29" s="10">
        <v>0</v>
      </c>
      <c r="F29" s="4"/>
      <c r="G29" s="4"/>
    </row>
    <row r="30" spans="1:7" ht="26.25" customHeight="1">
      <c r="A30" s="21"/>
      <c r="B30" s="9" t="s">
        <v>47</v>
      </c>
      <c r="C30" s="10">
        <f t="shared" si="0"/>
        <v>300000</v>
      </c>
      <c r="D30" s="10">
        <v>300000</v>
      </c>
      <c r="E30" s="10">
        <v>0</v>
      </c>
      <c r="F30" s="4"/>
      <c r="G30" s="4"/>
    </row>
    <row r="31" spans="1:7" ht="15" customHeight="1">
      <c r="A31" s="21"/>
      <c r="B31" s="9" t="s">
        <v>8</v>
      </c>
      <c r="C31" s="10">
        <f t="shared" si="0"/>
        <v>23900</v>
      </c>
      <c r="D31" s="10">
        <v>23900</v>
      </c>
      <c r="E31" s="10">
        <v>0</v>
      </c>
      <c r="F31" s="12"/>
      <c r="G31" s="4"/>
    </row>
    <row r="32" spans="1:7" ht="39" customHeight="1">
      <c r="A32" s="21"/>
      <c r="B32" s="9" t="s">
        <v>57</v>
      </c>
      <c r="C32" s="10">
        <f t="shared" si="0"/>
        <v>582300</v>
      </c>
      <c r="D32" s="10">
        <v>582300</v>
      </c>
      <c r="E32" s="10">
        <v>0</v>
      </c>
      <c r="F32" s="12"/>
      <c r="G32" s="4"/>
    </row>
    <row r="33" spans="1:7" ht="27" customHeight="1">
      <c r="A33" s="21"/>
      <c r="B33" s="9" t="s">
        <v>87</v>
      </c>
      <c r="C33" s="10">
        <f t="shared" si="0"/>
        <v>253700</v>
      </c>
      <c r="D33" s="10">
        <v>0</v>
      </c>
      <c r="E33" s="10">
        <v>253700</v>
      </c>
      <c r="F33" s="4"/>
      <c r="G33" s="12"/>
    </row>
    <row r="34" spans="1:7" ht="38.25" customHeight="1">
      <c r="A34" s="21"/>
      <c r="B34" s="9" t="s">
        <v>19</v>
      </c>
      <c r="C34" s="10">
        <f t="shared" si="0"/>
        <v>16000</v>
      </c>
      <c r="D34" s="10">
        <v>0</v>
      </c>
      <c r="E34" s="10">
        <v>16000</v>
      </c>
      <c r="F34" s="4"/>
      <c r="G34" s="12"/>
    </row>
    <row r="35" spans="1:7" ht="26.25" customHeight="1">
      <c r="A35" s="8"/>
      <c r="B35" s="22" t="s">
        <v>58</v>
      </c>
      <c r="C35" s="10">
        <f t="shared" si="0"/>
        <v>19750</v>
      </c>
      <c r="D35" s="10">
        <v>19750</v>
      </c>
      <c r="E35" s="10">
        <v>0</v>
      </c>
      <c r="F35" s="4"/>
      <c r="G35" s="4"/>
    </row>
    <row r="36" spans="1:7" s="17" customFormat="1" ht="51.75" customHeight="1">
      <c r="A36" s="21"/>
      <c r="B36" s="9" t="s">
        <v>59</v>
      </c>
      <c r="C36" s="42">
        <f t="shared" si="0"/>
        <v>38812.5</v>
      </c>
      <c r="D36" s="10">
        <v>0</v>
      </c>
      <c r="E36" s="42">
        <v>38812.5</v>
      </c>
      <c r="F36" s="4"/>
      <c r="G36" s="16"/>
    </row>
    <row r="37" spans="1:7" s="17" customFormat="1" ht="51.75" customHeight="1">
      <c r="A37" s="21"/>
      <c r="B37" s="9" t="s">
        <v>60</v>
      </c>
      <c r="C37" s="42">
        <f t="shared" si="0"/>
        <v>12937.5</v>
      </c>
      <c r="D37" s="10">
        <v>0</v>
      </c>
      <c r="E37" s="42">
        <v>12937.5</v>
      </c>
      <c r="F37" s="4"/>
      <c r="G37" s="16"/>
    </row>
    <row r="38" spans="1:7" ht="27" customHeight="1">
      <c r="A38" s="24">
        <v>751</v>
      </c>
      <c r="B38" s="19" t="s">
        <v>20</v>
      </c>
      <c r="C38" s="7">
        <f t="shared" si="0"/>
        <v>18282</v>
      </c>
      <c r="D38" s="7">
        <f>SUM(D39)</f>
        <v>18282</v>
      </c>
      <c r="E38" s="7">
        <f>SUM(E39:E39)</f>
        <v>0</v>
      </c>
      <c r="F38" s="4"/>
      <c r="G38" s="4"/>
    </row>
    <row r="39" spans="1:7" ht="39" customHeight="1">
      <c r="A39" s="24"/>
      <c r="B39" s="9" t="s">
        <v>57</v>
      </c>
      <c r="C39" s="10">
        <f aca="true" t="shared" si="1" ref="C39:C69">SUM(D39,E39)</f>
        <v>18282</v>
      </c>
      <c r="D39" s="10">
        <v>18282</v>
      </c>
      <c r="E39" s="10">
        <v>0</v>
      </c>
      <c r="F39" s="12"/>
      <c r="G39" s="4"/>
    </row>
    <row r="40" spans="1:7" ht="25.5">
      <c r="A40" s="24">
        <v>754</v>
      </c>
      <c r="B40" s="19" t="s">
        <v>21</v>
      </c>
      <c r="C40" s="7">
        <f t="shared" si="1"/>
        <v>6822975</v>
      </c>
      <c r="D40" s="7">
        <f>SUM(D41,D42,D43,D44,D45,)</f>
        <v>53500</v>
      </c>
      <c r="E40" s="7">
        <f>SUM(E41,E42,E43,E44,E45,)</f>
        <v>6769475</v>
      </c>
      <c r="F40" s="4"/>
      <c r="G40" s="4"/>
    </row>
    <row r="41" spans="1:7" ht="12.75">
      <c r="A41" s="21"/>
      <c r="B41" s="9" t="s">
        <v>61</v>
      </c>
      <c r="C41" s="10">
        <f t="shared" si="1"/>
        <v>51000</v>
      </c>
      <c r="D41" s="10">
        <v>51000</v>
      </c>
      <c r="E41" s="10">
        <v>0</v>
      </c>
      <c r="F41" s="4"/>
      <c r="G41" s="4"/>
    </row>
    <row r="42" spans="1:7" ht="39" customHeight="1">
      <c r="A42" s="21"/>
      <c r="B42" s="9" t="s">
        <v>57</v>
      </c>
      <c r="C42" s="10">
        <f t="shared" si="1"/>
        <v>2500</v>
      </c>
      <c r="D42" s="10">
        <v>2500</v>
      </c>
      <c r="E42" s="10">
        <v>0</v>
      </c>
      <c r="F42" s="12"/>
      <c r="G42" s="4"/>
    </row>
    <row r="43" spans="1:7" ht="27" customHeight="1">
      <c r="A43" s="21"/>
      <c r="B43" s="9" t="s">
        <v>87</v>
      </c>
      <c r="C43" s="10">
        <f t="shared" si="1"/>
        <v>6064500</v>
      </c>
      <c r="D43" s="10">
        <v>0</v>
      </c>
      <c r="E43" s="10">
        <v>6064500</v>
      </c>
      <c r="F43" s="4"/>
      <c r="G43" s="12"/>
    </row>
    <row r="44" spans="1:7" ht="27" customHeight="1">
      <c r="A44" s="8"/>
      <c r="B44" s="22" t="s">
        <v>55</v>
      </c>
      <c r="C44" s="10">
        <f t="shared" si="1"/>
        <v>975</v>
      </c>
      <c r="D44" s="10">
        <v>0</v>
      </c>
      <c r="E44" s="10">
        <v>975</v>
      </c>
      <c r="F44" s="4"/>
      <c r="G44" s="4"/>
    </row>
    <row r="45" spans="1:7" ht="38.25" customHeight="1">
      <c r="A45" s="21"/>
      <c r="B45" s="9" t="s">
        <v>80</v>
      </c>
      <c r="C45" s="10">
        <f t="shared" si="1"/>
        <v>704000</v>
      </c>
      <c r="D45" s="10">
        <v>0</v>
      </c>
      <c r="E45" s="10">
        <v>704000</v>
      </c>
      <c r="F45" s="4"/>
      <c r="G45" s="12"/>
    </row>
    <row r="46" spans="1:7" ht="40.5" customHeight="1">
      <c r="A46" s="24">
        <v>756</v>
      </c>
      <c r="B46" s="19" t="s">
        <v>23</v>
      </c>
      <c r="C46" s="7">
        <f t="shared" si="1"/>
        <v>118858232</v>
      </c>
      <c r="D46" s="7">
        <f>SUM(D47:D61,D62:D64)</f>
        <v>102758513</v>
      </c>
      <c r="E46" s="7">
        <f>SUM(E47:E57,E58,E59,E60,E61,E62,E63,E64)</f>
        <v>16099719</v>
      </c>
      <c r="F46" s="4"/>
      <c r="G46" s="4"/>
    </row>
    <row r="47" spans="1:7" ht="25.5" customHeight="1">
      <c r="A47" s="21"/>
      <c r="B47" s="9" t="s">
        <v>24</v>
      </c>
      <c r="C47" s="10">
        <f t="shared" si="1"/>
        <v>63475281</v>
      </c>
      <c r="D47" s="10">
        <v>49392562</v>
      </c>
      <c r="E47" s="10">
        <v>14082719</v>
      </c>
      <c r="F47" s="4"/>
      <c r="G47" s="4"/>
    </row>
    <row r="48" spans="1:7" ht="25.5">
      <c r="A48" s="21"/>
      <c r="B48" s="9" t="s">
        <v>25</v>
      </c>
      <c r="C48" s="10">
        <f t="shared" si="1"/>
        <v>3600000</v>
      </c>
      <c r="D48" s="10">
        <f>2100000+1000000</f>
        <v>3100000</v>
      </c>
      <c r="E48" s="10">
        <v>500000</v>
      </c>
      <c r="F48" s="4"/>
      <c r="G48" s="4"/>
    </row>
    <row r="49" spans="1:7" ht="13.5" customHeight="1">
      <c r="A49" s="21"/>
      <c r="B49" s="9" t="s">
        <v>26</v>
      </c>
      <c r="C49" s="10">
        <f t="shared" si="1"/>
        <v>33500000</v>
      </c>
      <c r="D49" s="10">
        <v>33500000</v>
      </c>
      <c r="E49" s="10">
        <v>0</v>
      </c>
      <c r="F49" s="4"/>
      <c r="G49" s="4"/>
    </row>
    <row r="50" spans="1:7" ht="12.75">
      <c r="A50" s="21"/>
      <c r="B50" s="9" t="s">
        <v>27</v>
      </c>
      <c r="C50" s="10">
        <f t="shared" si="1"/>
        <v>235000</v>
      </c>
      <c r="D50" s="10">
        <v>235000</v>
      </c>
      <c r="E50" s="10">
        <v>0</v>
      </c>
      <c r="F50" s="4"/>
      <c r="G50" s="4"/>
    </row>
    <row r="51" spans="1:7" ht="12.75">
      <c r="A51" s="21"/>
      <c r="B51" s="9" t="s">
        <v>28</v>
      </c>
      <c r="C51" s="10">
        <f t="shared" si="1"/>
        <v>2900</v>
      </c>
      <c r="D51" s="10">
        <v>2900</v>
      </c>
      <c r="E51" s="10">
        <v>0</v>
      </c>
      <c r="F51" s="4"/>
      <c r="G51" s="4"/>
    </row>
    <row r="52" spans="1:7" ht="14.25" customHeight="1">
      <c r="A52" s="21"/>
      <c r="B52" s="9" t="s">
        <v>89</v>
      </c>
      <c r="C52" s="10">
        <f t="shared" si="1"/>
        <v>2674000</v>
      </c>
      <c r="D52" s="10">
        <f>2538000+136000</f>
        <v>2674000</v>
      </c>
      <c r="E52" s="10">
        <v>0</v>
      </c>
      <c r="F52" s="4"/>
      <c r="G52" s="4"/>
    </row>
    <row r="53" spans="1:7" ht="26.25" customHeight="1">
      <c r="A53" s="20"/>
      <c r="B53" s="9" t="s">
        <v>90</v>
      </c>
      <c r="C53" s="10">
        <f t="shared" si="1"/>
        <v>270000</v>
      </c>
      <c r="D53" s="10">
        <v>270000</v>
      </c>
      <c r="E53" s="10">
        <v>0</v>
      </c>
      <c r="F53" s="4"/>
      <c r="G53" s="4"/>
    </row>
    <row r="54" spans="1:7" ht="13.5" customHeight="1">
      <c r="A54" s="20"/>
      <c r="B54" s="9" t="s">
        <v>91</v>
      </c>
      <c r="C54" s="10">
        <f t="shared" si="1"/>
        <v>300000</v>
      </c>
      <c r="D54" s="10">
        <v>300000</v>
      </c>
      <c r="E54" s="10">
        <v>0</v>
      </c>
      <c r="F54" s="4"/>
      <c r="G54" s="4"/>
    </row>
    <row r="55" spans="1:7" ht="14.25" customHeight="1">
      <c r="A55" s="20"/>
      <c r="B55" s="9" t="s">
        <v>92</v>
      </c>
      <c r="C55" s="10">
        <f t="shared" si="1"/>
        <v>100000</v>
      </c>
      <c r="D55" s="10">
        <v>100000</v>
      </c>
      <c r="E55" s="10">
        <v>0</v>
      </c>
      <c r="F55" s="4"/>
      <c r="G55" s="4"/>
    </row>
    <row r="56" spans="1:7" ht="12.75">
      <c r="A56" s="20"/>
      <c r="B56" s="9" t="s">
        <v>29</v>
      </c>
      <c r="C56" s="10">
        <f t="shared" si="1"/>
        <v>3000000</v>
      </c>
      <c r="D56" s="10">
        <f>2100000+900000</f>
        <v>3000000</v>
      </c>
      <c r="E56" s="10">
        <v>0</v>
      </c>
      <c r="F56" s="4"/>
      <c r="G56" s="4"/>
    </row>
    <row r="57" spans="1:7" ht="13.5" customHeight="1">
      <c r="A57" s="21"/>
      <c r="B57" s="9" t="s">
        <v>62</v>
      </c>
      <c r="C57" s="10">
        <f t="shared" si="1"/>
        <v>1499200</v>
      </c>
      <c r="D57" s="10">
        <v>0</v>
      </c>
      <c r="E57" s="10">
        <v>1499200</v>
      </c>
      <c r="F57" s="4"/>
      <c r="G57" s="4"/>
    </row>
    <row r="58" spans="1:7" ht="12.75">
      <c r="A58" s="20"/>
      <c r="B58" s="9" t="s">
        <v>30</v>
      </c>
      <c r="C58" s="10">
        <f t="shared" si="1"/>
        <v>3550000</v>
      </c>
      <c r="D58" s="10">
        <v>3550000</v>
      </c>
      <c r="E58" s="10">
        <v>0</v>
      </c>
      <c r="F58" s="4"/>
      <c r="G58" s="4"/>
    </row>
    <row r="59" spans="1:7" ht="13.5" customHeight="1">
      <c r="A59" s="20"/>
      <c r="B59" s="9" t="s">
        <v>31</v>
      </c>
      <c r="C59" s="10">
        <f t="shared" si="1"/>
        <v>4060</v>
      </c>
      <c r="D59" s="10">
        <v>4060</v>
      </c>
      <c r="E59" s="10">
        <v>0</v>
      </c>
      <c r="F59" s="4"/>
      <c r="G59" s="4"/>
    </row>
    <row r="60" spans="1:7" ht="12.75" customHeight="1">
      <c r="A60" s="21"/>
      <c r="B60" s="9" t="s">
        <v>93</v>
      </c>
      <c r="C60" s="10">
        <f t="shared" si="1"/>
        <v>1286919</v>
      </c>
      <c r="D60" s="10">
        <v>1286919</v>
      </c>
      <c r="E60" s="10">
        <v>0</v>
      </c>
      <c r="F60" s="4"/>
      <c r="G60" s="4"/>
    </row>
    <row r="61" spans="1:7" ht="26.25" customHeight="1">
      <c r="A61" s="21"/>
      <c r="B61" s="9" t="s">
        <v>94</v>
      </c>
      <c r="C61" s="10">
        <f t="shared" si="1"/>
        <v>396772</v>
      </c>
      <c r="D61" s="10">
        <v>378972</v>
      </c>
      <c r="E61" s="10">
        <v>17800</v>
      </c>
      <c r="F61" s="4"/>
      <c r="G61" s="4"/>
    </row>
    <row r="62" spans="1:7" ht="25.5">
      <c r="A62" s="20"/>
      <c r="B62" s="9" t="s">
        <v>101</v>
      </c>
      <c r="C62" s="10">
        <f t="shared" si="1"/>
        <v>3000000</v>
      </c>
      <c r="D62" s="10">
        <f>2000000+1000000</f>
        <v>3000000</v>
      </c>
      <c r="E62" s="10">
        <v>0</v>
      </c>
      <c r="F62" s="4"/>
      <c r="G62" s="4"/>
    </row>
    <row r="63" spans="1:7" ht="27.75" customHeight="1">
      <c r="A63" s="20"/>
      <c r="B63" s="9" t="s">
        <v>63</v>
      </c>
      <c r="C63" s="10">
        <f t="shared" si="1"/>
        <v>1702100</v>
      </c>
      <c r="D63" s="10">
        <v>1702100</v>
      </c>
      <c r="E63" s="10">
        <v>0</v>
      </c>
      <c r="F63" s="4"/>
      <c r="G63" s="4"/>
    </row>
    <row r="64" spans="1:7" ht="25.5">
      <c r="A64" s="20"/>
      <c r="B64" s="9" t="s">
        <v>64</v>
      </c>
      <c r="C64" s="10">
        <f t="shared" si="1"/>
        <v>262000</v>
      </c>
      <c r="D64" s="10">
        <v>262000</v>
      </c>
      <c r="E64" s="10">
        <v>0</v>
      </c>
      <c r="F64" s="4"/>
      <c r="G64" s="4"/>
    </row>
    <row r="65" spans="1:7" ht="12.75">
      <c r="A65" s="23">
        <v>758</v>
      </c>
      <c r="B65" s="19" t="s">
        <v>32</v>
      </c>
      <c r="C65" s="7">
        <f t="shared" si="1"/>
        <v>93877787</v>
      </c>
      <c r="D65" s="7">
        <f>SUM(D66:D68)</f>
        <v>39371939</v>
      </c>
      <c r="E65" s="7">
        <f>SUM(E66:E68)</f>
        <v>54505848</v>
      </c>
      <c r="F65" s="4"/>
      <c r="G65" s="4"/>
    </row>
    <row r="66" spans="1:7" ht="12.75">
      <c r="A66" s="20"/>
      <c r="B66" s="9" t="s">
        <v>13</v>
      </c>
      <c r="C66" s="10">
        <f t="shared" si="1"/>
        <v>413100</v>
      </c>
      <c r="D66" s="10">
        <v>413100</v>
      </c>
      <c r="E66" s="10">
        <v>0</v>
      </c>
      <c r="F66" s="4"/>
      <c r="G66" s="4"/>
    </row>
    <row r="67" spans="1:7" ht="13.5" customHeight="1">
      <c r="A67" s="20"/>
      <c r="B67" s="9" t="s">
        <v>45</v>
      </c>
      <c r="C67" s="10">
        <f t="shared" si="1"/>
        <v>86013720</v>
      </c>
      <c r="D67" s="10">
        <v>34392099</v>
      </c>
      <c r="E67" s="10">
        <v>51621621</v>
      </c>
      <c r="F67" s="4"/>
      <c r="G67" s="4"/>
    </row>
    <row r="68" spans="1:7" ht="14.25" customHeight="1">
      <c r="A68" s="20"/>
      <c r="B68" s="9" t="s">
        <v>33</v>
      </c>
      <c r="C68" s="10">
        <f t="shared" si="1"/>
        <v>7450967</v>
      </c>
      <c r="D68" s="25">
        <v>4566740</v>
      </c>
      <c r="E68" s="10">
        <v>2884227</v>
      </c>
      <c r="F68" s="4"/>
      <c r="G68" s="4"/>
    </row>
    <row r="69" spans="1:7" ht="12.75">
      <c r="A69" s="23">
        <v>801</v>
      </c>
      <c r="B69" s="19" t="s">
        <v>34</v>
      </c>
      <c r="C69" s="7">
        <f t="shared" si="1"/>
        <v>4390200</v>
      </c>
      <c r="D69" s="7">
        <f>SUM(D70:D75)</f>
        <v>4046000</v>
      </c>
      <c r="E69" s="7">
        <f>SUM(E70:E75)</f>
        <v>344200</v>
      </c>
      <c r="F69" s="4"/>
      <c r="G69" s="4"/>
    </row>
    <row r="70" spans="1:7" ht="12.75">
      <c r="A70" s="8"/>
      <c r="B70" s="9" t="s">
        <v>65</v>
      </c>
      <c r="C70" s="10">
        <f aca="true" t="shared" si="2" ref="C70:C100">SUM(D70,E70)</f>
        <v>7000</v>
      </c>
      <c r="D70" s="10">
        <v>2500</v>
      </c>
      <c r="E70" s="10">
        <v>4500</v>
      </c>
      <c r="F70" s="4"/>
      <c r="G70" s="4"/>
    </row>
    <row r="71" spans="1:7" ht="12.75">
      <c r="A71" s="8"/>
      <c r="B71" s="9" t="s">
        <v>95</v>
      </c>
      <c r="C71" s="10">
        <f t="shared" si="2"/>
        <v>54900</v>
      </c>
      <c r="D71" s="10">
        <v>24400</v>
      </c>
      <c r="E71" s="10">
        <v>30500</v>
      </c>
      <c r="F71" s="4"/>
      <c r="G71" s="4"/>
    </row>
    <row r="72" spans="1:7" ht="12.75">
      <c r="A72" s="8"/>
      <c r="B72" s="9" t="s">
        <v>66</v>
      </c>
      <c r="C72" s="10">
        <f t="shared" si="2"/>
        <v>300000</v>
      </c>
      <c r="D72" s="10">
        <v>0</v>
      </c>
      <c r="E72" s="10">
        <v>300000</v>
      </c>
      <c r="F72" s="4"/>
      <c r="G72" s="4"/>
    </row>
    <row r="73" spans="1:7" ht="12.75">
      <c r="A73" s="20"/>
      <c r="B73" s="9" t="s">
        <v>51</v>
      </c>
      <c r="C73" s="10">
        <f t="shared" si="2"/>
        <v>10000</v>
      </c>
      <c r="D73" s="10">
        <v>10000</v>
      </c>
      <c r="E73" s="10">
        <v>0</v>
      </c>
      <c r="F73" s="4"/>
      <c r="G73" s="4"/>
    </row>
    <row r="74" spans="1:7" ht="12.75">
      <c r="A74" s="20"/>
      <c r="B74" s="9" t="s">
        <v>8</v>
      </c>
      <c r="C74" s="10">
        <f t="shared" si="2"/>
        <v>18300</v>
      </c>
      <c r="D74" s="10">
        <v>9100</v>
      </c>
      <c r="E74" s="10">
        <v>9200</v>
      </c>
      <c r="F74" s="4"/>
      <c r="G74" s="4"/>
    </row>
    <row r="75" spans="1:7" ht="38.25" customHeight="1">
      <c r="A75" s="20"/>
      <c r="B75" s="9" t="s">
        <v>67</v>
      </c>
      <c r="C75" s="10">
        <f t="shared" si="2"/>
        <v>4000000</v>
      </c>
      <c r="D75" s="10">
        <f>1000000+3000000</f>
        <v>4000000</v>
      </c>
      <c r="E75" s="10">
        <v>0</v>
      </c>
      <c r="F75" s="4"/>
      <c r="G75" s="12"/>
    </row>
    <row r="76" spans="1:7" s="36" customFormat="1" ht="12.75" customHeight="1">
      <c r="A76" s="43">
        <v>803</v>
      </c>
      <c r="B76" s="33" t="s">
        <v>46</v>
      </c>
      <c r="C76" s="34">
        <f t="shared" si="2"/>
        <v>67200</v>
      </c>
      <c r="D76" s="34">
        <f>SUM(D77:D78)</f>
        <v>0</v>
      </c>
      <c r="E76" s="34">
        <f>SUM(E77:E78)</f>
        <v>67200</v>
      </c>
      <c r="F76" s="35"/>
      <c r="G76" s="44"/>
    </row>
    <row r="77" spans="1:7" ht="52.5" customHeight="1">
      <c r="A77" s="20"/>
      <c r="B77" s="9" t="s">
        <v>68</v>
      </c>
      <c r="C77" s="10">
        <f t="shared" si="2"/>
        <v>50400</v>
      </c>
      <c r="D77" s="10">
        <v>0</v>
      </c>
      <c r="E77" s="10">
        <v>50400</v>
      </c>
      <c r="F77" s="4"/>
      <c r="G77" s="12"/>
    </row>
    <row r="78" spans="1:7" ht="52.5" customHeight="1">
      <c r="A78" s="20"/>
      <c r="B78" s="9" t="s">
        <v>69</v>
      </c>
      <c r="C78" s="10">
        <f t="shared" si="2"/>
        <v>16800</v>
      </c>
      <c r="D78" s="10">
        <v>0</v>
      </c>
      <c r="E78" s="10">
        <v>16800</v>
      </c>
      <c r="F78" s="4"/>
      <c r="G78" s="12"/>
    </row>
    <row r="79" spans="1:7" ht="12.75">
      <c r="A79" s="23">
        <v>851</v>
      </c>
      <c r="B79" s="19" t="s">
        <v>36</v>
      </c>
      <c r="C79" s="7">
        <f t="shared" si="2"/>
        <v>1894283</v>
      </c>
      <c r="D79" s="7">
        <f>SUM(D80:D83)</f>
        <v>119800</v>
      </c>
      <c r="E79" s="7">
        <f>SUM(E83)</f>
        <v>1774483</v>
      </c>
      <c r="F79" s="4"/>
      <c r="G79" s="4"/>
    </row>
    <row r="80" spans="1:7" s="17" customFormat="1" ht="13.5" customHeight="1">
      <c r="A80" s="21"/>
      <c r="B80" s="9" t="s">
        <v>70</v>
      </c>
      <c r="C80" s="10">
        <f t="shared" si="2"/>
        <v>7200</v>
      </c>
      <c r="D80" s="10">
        <v>7200</v>
      </c>
      <c r="E80" s="10">
        <v>0</v>
      </c>
      <c r="F80" s="4"/>
      <c r="G80" s="16"/>
    </row>
    <row r="81" spans="1:7" ht="26.25" customHeight="1">
      <c r="A81" s="20"/>
      <c r="B81" s="9" t="s">
        <v>71</v>
      </c>
      <c r="C81" s="10">
        <f t="shared" si="2"/>
        <v>110000</v>
      </c>
      <c r="D81" s="10">
        <v>110000</v>
      </c>
      <c r="E81" s="10">
        <v>0</v>
      </c>
      <c r="F81" s="4"/>
      <c r="G81" s="4"/>
    </row>
    <row r="82" spans="1:7" ht="12.75" customHeight="1">
      <c r="A82" s="20"/>
      <c r="B82" s="9" t="s">
        <v>49</v>
      </c>
      <c r="C82" s="10">
        <f t="shared" si="2"/>
        <v>2600</v>
      </c>
      <c r="D82" s="10">
        <v>2600</v>
      </c>
      <c r="E82" s="10">
        <v>0</v>
      </c>
      <c r="F82" s="4"/>
      <c r="G82" s="4"/>
    </row>
    <row r="83" spans="1:7" ht="27" customHeight="1">
      <c r="A83" s="20"/>
      <c r="B83" s="9" t="s">
        <v>87</v>
      </c>
      <c r="C83" s="10">
        <f t="shared" si="2"/>
        <v>1774483</v>
      </c>
      <c r="D83" s="10">
        <v>0</v>
      </c>
      <c r="E83" s="10">
        <v>1774483</v>
      </c>
      <c r="F83" s="4"/>
      <c r="G83" s="12"/>
    </row>
    <row r="84" spans="1:7" s="27" customFormat="1" ht="12.75" customHeight="1">
      <c r="A84" s="23">
        <v>852</v>
      </c>
      <c r="B84" s="19" t="s">
        <v>38</v>
      </c>
      <c r="C84" s="7">
        <f t="shared" si="2"/>
        <v>32937448</v>
      </c>
      <c r="D84" s="7">
        <f>SUM(D86,D87:D96)</f>
        <v>28532443</v>
      </c>
      <c r="E84" s="7">
        <f>SUM(E85,E86,E87:E96)</f>
        <v>4405005</v>
      </c>
      <c r="F84" s="4"/>
      <c r="G84" s="26"/>
    </row>
    <row r="85" spans="1:7" s="41" customFormat="1" ht="39" customHeight="1">
      <c r="A85" s="45"/>
      <c r="B85" s="37" t="s">
        <v>96</v>
      </c>
      <c r="C85" s="39">
        <f t="shared" si="2"/>
        <v>4000</v>
      </c>
      <c r="D85" s="39">
        <v>0</v>
      </c>
      <c r="E85" s="39">
        <v>4000</v>
      </c>
      <c r="F85" s="40"/>
      <c r="G85" s="40"/>
    </row>
    <row r="86" spans="1:7" s="17" customFormat="1" ht="13.5" customHeight="1">
      <c r="A86" s="20"/>
      <c r="B86" s="9" t="s">
        <v>37</v>
      </c>
      <c r="C86" s="10">
        <f t="shared" si="2"/>
        <v>12466</v>
      </c>
      <c r="D86" s="10">
        <v>10566</v>
      </c>
      <c r="E86" s="10">
        <v>1900</v>
      </c>
      <c r="F86" s="12"/>
      <c r="G86" s="16"/>
    </row>
    <row r="87" spans="1:7" ht="25.5">
      <c r="A87" s="20"/>
      <c r="B87" s="9" t="s">
        <v>102</v>
      </c>
      <c r="C87" s="10">
        <f t="shared" si="2"/>
        <v>1931000</v>
      </c>
      <c r="D87" s="10">
        <v>0</v>
      </c>
      <c r="E87" s="10">
        <f>1931000-155000+155000</f>
        <v>1931000</v>
      </c>
      <c r="F87" s="4"/>
      <c r="G87" s="4"/>
    </row>
    <row r="88" spans="1:7" ht="39" customHeight="1">
      <c r="A88" s="20"/>
      <c r="B88" s="9" t="s">
        <v>82</v>
      </c>
      <c r="C88" s="10">
        <f t="shared" si="2"/>
        <v>22600</v>
      </c>
      <c r="D88" s="10">
        <v>22600</v>
      </c>
      <c r="E88" s="10">
        <v>0</v>
      </c>
      <c r="F88" s="4"/>
      <c r="G88" s="4"/>
    </row>
    <row r="89" spans="1:7" ht="24.75" customHeight="1">
      <c r="A89" s="20"/>
      <c r="B89" s="9" t="s">
        <v>72</v>
      </c>
      <c r="C89" s="10">
        <f t="shared" si="2"/>
        <v>82000</v>
      </c>
      <c r="D89" s="10">
        <v>82000</v>
      </c>
      <c r="E89" s="10">
        <v>0</v>
      </c>
      <c r="F89" s="4"/>
      <c r="G89" s="4"/>
    </row>
    <row r="90" spans="1:7" ht="25.5">
      <c r="A90" s="20"/>
      <c r="B90" s="9" t="s">
        <v>73</v>
      </c>
      <c r="C90" s="10">
        <f t="shared" si="2"/>
        <v>10000</v>
      </c>
      <c r="D90" s="10">
        <v>10000</v>
      </c>
      <c r="E90" s="10">
        <v>0</v>
      </c>
      <c r="F90" s="4"/>
      <c r="G90" s="4"/>
    </row>
    <row r="91" spans="1:7" ht="12.75">
      <c r="A91" s="20"/>
      <c r="B91" s="9" t="s">
        <v>74</v>
      </c>
      <c r="C91" s="10">
        <f t="shared" si="2"/>
        <v>190000</v>
      </c>
      <c r="D91" s="10">
        <v>190000</v>
      </c>
      <c r="E91" s="10">
        <v>0</v>
      </c>
      <c r="F91" s="4"/>
      <c r="G91" s="4"/>
    </row>
    <row r="92" spans="1:7" ht="38.25" customHeight="1">
      <c r="A92" s="20"/>
      <c r="B92" s="9" t="s">
        <v>14</v>
      </c>
      <c r="C92" s="10">
        <f t="shared" si="2"/>
        <v>25488500</v>
      </c>
      <c r="D92" s="10">
        <v>25488500</v>
      </c>
      <c r="E92" s="10">
        <v>0</v>
      </c>
      <c r="F92" s="12"/>
      <c r="G92" s="4"/>
    </row>
    <row r="93" spans="1:7" ht="27" customHeight="1">
      <c r="A93" s="20"/>
      <c r="B93" s="9" t="s">
        <v>18</v>
      </c>
      <c r="C93" s="10">
        <f t="shared" si="2"/>
        <v>2727612</v>
      </c>
      <c r="D93" s="10">
        <v>2727612</v>
      </c>
      <c r="E93" s="10">
        <v>0</v>
      </c>
      <c r="F93" s="12"/>
      <c r="G93" s="4"/>
    </row>
    <row r="94" spans="1:7" ht="27" customHeight="1">
      <c r="A94" s="20"/>
      <c r="B94" s="9" t="s">
        <v>35</v>
      </c>
      <c r="C94" s="10">
        <f t="shared" si="2"/>
        <v>2244600</v>
      </c>
      <c r="D94" s="10">
        <v>0</v>
      </c>
      <c r="E94" s="10">
        <v>2244600</v>
      </c>
      <c r="F94" s="4"/>
      <c r="G94" s="12"/>
    </row>
    <row r="95" spans="1:7" ht="38.25" customHeight="1">
      <c r="A95" s="20"/>
      <c r="B95" s="9" t="s">
        <v>75</v>
      </c>
      <c r="C95" s="10">
        <f t="shared" si="2"/>
        <v>223505</v>
      </c>
      <c r="D95" s="10">
        <v>0</v>
      </c>
      <c r="E95" s="10">
        <f>36095+187410</f>
        <v>223505</v>
      </c>
      <c r="F95" s="4"/>
      <c r="G95" s="12"/>
    </row>
    <row r="96" spans="1:7" ht="25.5" customHeight="1">
      <c r="A96" s="8"/>
      <c r="B96" s="22" t="s">
        <v>58</v>
      </c>
      <c r="C96" s="10">
        <f t="shared" si="2"/>
        <v>1165</v>
      </c>
      <c r="D96" s="10">
        <v>1165</v>
      </c>
      <c r="E96" s="10">
        <v>0</v>
      </c>
      <c r="F96" s="4"/>
      <c r="G96" s="4"/>
    </row>
    <row r="97" spans="1:7" ht="14.25" customHeight="1">
      <c r="A97" s="24">
        <v>853</v>
      </c>
      <c r="B97" s="19" t="s">
        <v>39</v>
      </c>
      <c r="C97" s="7">
        <f t="shared" si="2"/>
        <v>1278050</v>
      </c>
      <c r="D97" s="7">
        <f>SUM(D98:D101)</f>
        <v>0</v>
      </c>
      <c r="E97" s="7">
        <f>SUM(E98:E101)</f>
        <v>1278050</v>
      </c>
      <c r="F97" s="4"/>
      <c r="G97" s="4"/>
    </row>
    <row r="98" spans="1:7" ht="12.75">
      <c r="A98" s="20"/>
      <c r="B98" s="9" t="s">
        <v>76</v>
      </c>
      <c r="C98" s="10">
        <f t="shared" si="2"/>
        <v>62500</v>
      </c>
      <c r="D98" s="10">
        <v>0</v>
      </c>
      <c r="E98" s="10">
        <v>62500</v>
      </c>
      <c r="F98" s="4"/>
      <c r="G98" s="4"/>
    </row>
    <row r="99" spans="1:7" ht="39" customHeight="1">
      <c r="A99" s="20"/>
      <c r="B99" s="9" t="s">
        <v>22</v>
      </c>
      <c r="C99" s="10">
        <f t="shared" si="2"/>
        <v>134500</v>
      </c>
      <c r="D99" s="10">
        <v>0</v>
      </c>
      <c r="E99" s="10">
        <v>134500</v>
      </c>
      <c r="F99" s="4"/>
      <c r="G99" s="12"/>
    </row>
    <row r="100" spans="1:7" ht="27.75" customHeight="1">
      <c r="A100" s="20"/>
      <c r="B100" s="9" t="s">
        <v>75</v>
      </c>
      <c r="C100" s="10">
        <f t="shared" si="2"/>
        <v>760519</v>
      </c>
      <c r="D100" s="10">
        <v>0</v>
      </c>
      <c r="E100" s="10">
        <f>778600+98800-116881</f>
        <v>760519</v>
      </c>
      <c r="F100" s="4"/>
      <c r="G100" s="4"/>
    </row>
    <row r="101" spans="1:7" ht="51">
      <c r="A101" s="20"/>
      <c r="B101" s="9" t="s">
        <v>100</v>
      </c>
      <c r="C101" s="10">
        <f>SUM(D101,E101)</f>
        <v>320531</v>
      </c>
      <c r="D101" s="10">
        <v>0</v>
      </c>
      <c r="E101" s="10">
        <v>320531</v>
      </c>
      <c r="F101" s="4"/>
      <c r="G101" s="4"/>
    </row>
    <row r="102" spans="1:7" ht="15" customHeight="1">
      <c r="A102" s="28">
        <v>854</v>
      </c>
      <c r="B102" s="19" t="s">
        <v>40</v>
      </c>
      <c r="C102" s="7">
        <f aca="true" t="shared" si="3" ref="C102:C115">SUM(D102,E102)</f>
        <v>541525</v>
      </c>
      <c r="D102" s="7">
        <f>SUM(D103:D107)</f>
        <v>0</v>
      </c>
      <c r="E102" s="7">
        <f>SUM(E103:E107)</f>
        <v>541525</v>
      </c>
      <c r="F102" s="4"/>
      <c r="G102" s="4"/>
    </row>
    <row r="103" spans="1:7" ht="15" customHeight="1">
      <c r="A103" s="8"/>
      <c r="B103" s="9" t="s">
        <v>88</v>
      </c>
      <c r="C103" s="10">
        <f t="shared" si="3"/>
        <v>18000</v>
      </c>
      <c r="D103" s="10">
        <v>0</v>
      </c>
      <c r="E103" s="10">
        <v>18000</v>
      </c>
      <c r="F103" s="4"/>
      <c r="G103" s="4"/>
    </row>
    <row r="104" spans="1:7" ht="12.75">
      <c r="A104" s="20"/>
      <c r="B104" s="9" t="s">
        <v>49</v>
      </c>
      <c r="C104" s="10">
        <f t="shared" si="3"/>
        <v>400</v>
      </c>
      <c r="D104" s="10">
        <v>0</v>
      </c>
      <c r="E104" s="10">
        <v>400</v>
      </c>
      <c r="F104" s="4"/>
      <c r="G104" s="12"/>
    </row>
    <row r="105" spans="1:7" ht="38.25" customHeight="1">
      <c r="A105" s="20"/>
      <c r="B105" s="9" t="s">
        <v>75</v>
      </c>
      <c r="C105" s="10">
        <f t="shared" si="3"/>
        <v>230000</v>
      </c>
      <c r="D105" s="10">
        <v>0</v>
      </c>
      <c r="E105" s="10">
        <v>230000</v>
      </c>
      <c r="F105" s="4"/>
      <c r="G105" s="12"/>
    </row>
    <row r="106" spans="1:7" ht="39" customHeight="1">
      <c r="A106" s="20"/>
      <c r="B106" s="9" t="s">
        <v>97</v>
      </c>
      <c r="C106" s="10">
        <f t="shared" si="3"/>
        <v>199472</v>
      </c>
      <c r="D106" s="10">
        <v>0</v>
      </c>
      <c r="E106" s="10">
        <v>199472</v>
      </c>
      <c r="F106" s="4"/>
      <c r="G106" s="12"/>
    </row>
    <row r="107" spans="1:7" ht="39" customHeight="1">
      <c r="A107" s="20"/>
      <c r="B107" s="9" t="s">
        <v>98</v>
      </c>
      <c r="C107" s="10">
        <f t="shared" si="3"/>
        <v>93653</v>
      </c>
      <c r="D107" s="10">
        <v>0</v>
      </c>
      <c r="E107" s="10">
        <v>93653</v>
      </c>
      <c r="F107" s="4"/>
      <c r="G107" s="12"/>
    </row>
    <row r="108" spans="1:7" ht="14.25" customHeight="1">
      <c r="A108" s="24">
        <v>900</v>
      </c>
      <c r="B108" s="19" t="s">
        <v>41</v>
      </c>
      <c r="C108" s="7">
        <f t="shared" si="3"/>
        <v>20827872</v>
      </c>
      <c r="D108" s="7">
        <f>SUM(D109:D111,D112:D114)</f>
        <v>20827872</v>
      </c>
      <c r="E108" s="7">
        <f>SUM(E109:E114)</f>
        <v>0</v>
      </c>
      <c r="F108" s="4"/>
      <c r="G108" s="4"/>
    </row>
    <row r="109" spans="1:7" ht="12.75" customHeight="1">
      <c r="A109" s="23"/>
      <c r="B109" s="9" t="s">
        <v>77</v>
      </c>
      <c r="C109" s="10">
        <f t="shared" si="3"/>
        <v>32500</v>
      </c>
      <c r="D109" s="10">
        <v>32500</v>
      </c>
      <c r="E109" s="10">
        <v>0</v>
      </c>
      <c r="F109" s="4"/>
      <c r="G109" s="4"/>
    </row>
    <row r="110" spans="1:7" ht="25.5">
      <c r="A110" s="20"/>
      <c r="B110" s="9" t="s">
        <v>103</v>
      </c>
      <c r="C110" s="10">
        <f t="shared" si="3"/>
        <v>1458068</v>
      </c>
      <c r="D110" s="10">
        <v>1458068</v>
      </c>
      <c r="E110" s="10">
        <v>0</v>
      </c>
      <c r="F110" s="4"/>
      <c r="G110" s="4"/>
    </row>
    <row r="111" spans="1:7" ht="12.75">
      <c r="A111" s="20"/>
      <c r="B111" s="9" t="s">
        <v>8</v>
      </c>
      <c r="C111" s="10">
        <f t="shared" si="3"/>
        <v>10000</v>
      </c>
      <c r="D111" s="10">
        <v>10000</v>
      </c>
      <c r="E111" s="10">
        <v>0</v>
      </c>
      <c r="F111" s="4"/>
      <c r="G111" s="4"/>
    </row>
    <row r="112" spans="1:7" ht="65.25" customHeight="1">
      <c r="A112" s="20"/>
      <c r="B112" s="9" t="s">
        <v>81</v>
      </c>
      <c r="C112" s="10">
        <f t="shared" si="3"/>
        <v>3552900</v>
      </c>
      <c r="D112" s="10">
        <v>3552900</v>
      </c>
      <c r="E112" s="10">
        <v>0</v>
      </c>
      <c r="F112" s="12"/>
      <c r="G112" s="4"/>
    </row>
    <row r="113" spans="1:7" ht="66" customHeight="1">
      <c r="A113" s="20"/>
      <c r="B113" s="9" t="s">
        <v>78</v>
      </c>
      <c r="C113" s="10">
        <f t="shared" si="3"/>
        <v>15614404</v>
      </c>
      <c r="D113" s="31">
        <v>15614404</v>
      </c>
      <c r="E113" s="10">
        <v>0</v>
      </c>
      <c r="F113" s="12"/>
      <c r="G113" s="4"/>
    </row>
    <row r="114" spans="1:7" ht="66" customHeight="1">
      <c r="A114" s="20"/>
      <c r="B114" s="9" t="s">
        <v>79</v>
      </c>
      <c r="C114" s="10">
        <f t="shared" si="3"/>
        <v>160000</v>
      </c>
      <c r="D114" s="10">
        <v>160000</v>
      </c>
      <c r="E114" s="10">
        <v>0</v>
      </c>
      <c r="F114" s="4"/>
      <c r="G114" s="4"/>
    </row>
    <row r="115" spans="1:7" ht="15.75" customHeight="1">
      <c r="A115" s="29"/>
      <c r="B115" s="47" t="s">
        <v>42</v>
      </c>
      <c r="C115" s="30">
        <f t="shared" si="3"/>
        <v>302541231</v>
      </c>
      <c r="D115" s="30">
        <f>SUM(D7,D10,D12,D16,D23,D26,D38,D40,D46,D65,D69,D79,D84,D97,D102,D108,D76)</f>
        <v>206398117</v>
      </c>
      <c r="E115" s="30">
        <f>SUM(E7,E10,E12,E16,E23,E26,E38,E40,E46,E65,E69,E79,E84,E97,E102,E108,E76)</f>
        <v>96143114</v>
      </c>
      <c r="F115" s="4"/>
      <c r="G115" s="4"/>
    </row>
  </sheetData>
  <mergeCells count="5">
    <mergeCell ref="C1:E1"/>
    <mergeCell ref="A4:A5"/>
    <mergeCell ref="B4:B5"/>
    <mergeCell ref="B2:D2"/>
    <mergeCell ref="C4:E4"/>
  </mergeCells>
  <printOptions horizontalCentered="1"/>
  <pageMargins left="0.7874015748031497" right="0.7874015748031497" top="0.984251968503937" bottom="0.984251968503937" header="0.5118110236220472" footer="0.5118110236220472"/>
  <pageSetup firstPageNumber="19" useFirstPageNumber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2006-01-10T11:16:52Z</cp:lastPrinted>
  <dcterms:created xsi:type="dcterms:W3CDTF">2004-09-20T09:28:40Z</dcterms:created>
  <dcterms:modified xsi:type="dcterms:W3CDTF">2006-01-10T11:17:07Z</dcterms:modified>
  <cp:category/>
  <cp:version/>
  <cp:contentType/>
  <cp:contentStatus/>
</cp:coreProperties>
</file>