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est_wstepne" sheetId="1" r:id="rId1"/>
  </sheets>
  <definedNames>
    <definedName name="_xlnm.Print_Area" localSheetId="0">'zest_wstepne'!$A$1:$I$143</definedName>
    <definedName name="_xlnm.Print_Titles" localSheetId="0">'zest_wstepne'!$4:$7</definedName>
  </definedNames>
  <calcPr fullCalcOnLoad="1"/>
</workbook>
</file>

<file path=xl/sharedStrings.xml><?xml version="1.0" encoding="utf-8"?>
<sst xmlns="http://schemas.openxmlformats.org/spreadsheetml/2006/main" count="273" uniqueCount="240">
  <si>
    <t>Załącznik nr 9                                                                                                    do Uchwały Nr  IV/39/2006                                                                                        Rady Miejskiej Kalisza                                                                                           z dnia 28 grudnia 2006 r.                                                                                                             w sprawie uchwalenia budżetu Kalisza -                                            Miasta na prawach powiatu na 2007 rok</t>
  </si>
  <si>
    <t>PLAN WYDATKÓW MAJĄTKOWYCH  KALISZA NA 2007 ROK</t>
  </si>
  <si>
    <t>l.p</t>
  </si>
  <si>
    <t>NAZWA  ZADANIA</t>
  </si>
  <si>
    <t>ZAKRES RZECZOWY</t>
  </si>
  <si>
    <t xml:space="preserve">Przewid.  koszt  realizacji </t>
  </si>
  <si>
    <t>Wydatki na  2007r.</t>
  </si>
  <si>
    <t>Przewid. termin realizacji</t>
  </si>
  <si>
    <t>OGÓŁEM</t>
  </si>
  <si>
    <t>w tym</t>
  </si>
  <si>
    <t>MIASTO</t>
  </si>
  <si>
    <t>POWIAT</t>
  </si>
  <si>
    <t>inwestycje</t>
  </si>
  <si>
    <t>dotacje udziały dofinansowania</t>
  </si>
  <si>
    <t xml:space="preserve">OGÓŁEM </t>
  </si>
  <si>
    <t>DZIAŁ 400 - Wytwarzanie i zaopatrywanie w energię elektryczną gaz i wodę</t>
  </si>
  <si>
    <t>Rozdział 40001 - Dostarczanie ciepła</t>
  </si>
  <si>
    <t>Inwestycje ciepłownicze realizowane zgodnie z przepisami dotyczącymi warunków przyłączeniowych do istniejącej sieci cieplnej</t>
  </si>
  <si>
    <t xml:space="preserve">wykonanie przyłączeń do miejskiej sieci cieplnej wg zgłoszeń </t>
  </si>
  <si>
    <t>proces ciągły</t>
  </si>
  <si>
    <t xml:space="preserve">Modernizacja miejskiego  systemu  ciepłowniczego na osiedlach mieszkaniowych i starej części miasta </t>
  </si>
  <si>
    <t xml:space="preserve">modernizacja węzłów i sieci cieplnych kanałowych na preizolowane </t>
  </si>
  <si>
    <t>DZIAŁ 600 Transport i łączność</t>
  </si>
  <si>
    <t>Rozdział 60015 - Drogi publiczne w miastach na prawach powiatu</t>
  </si>
  <si>
    <t>Połączenie dróg krajowych na odcinku od ul. Godebskiego do Łódzkiej</t>
  </si>
  <si>
    <t>budowa drogi, przebudowa ul.Stawiszyńskiej; odwodnienie, oświetlenie+ budowa ścieżek rowerowych</t>
  </si>
  <si>
    <t xml:space="preserve"> 2004- 2011; z udziałem środków unijnych w latach 2009-2011</t>
  </si>
  <si>
    <t>Budowa Trasy Bursztynowej na odcinku od ul. Łódzkiej do ul. Częstochowskiej</t>
  </si>
  <si>
    <t>jedna jezdnia, most na Prośnie, most na Swędrni; zakres zakończony w 2005r., płatności do 2010r.</t>
  </si>
  <si>
    <t xml:space="preserve">1995-2010 </t>
  </si>
  <si>
    <t xml:space="preserve">Modernizacja ul. Wrocławskiej w Kaliszu na odcinku od ul. Podmiejskiej do al. Wojska Polskiego </t>
  </si>
  <si>
    <t>odcinek od ul. Podmiejskiej do al. Wojska Polskiego</t>
  </si>
  <si>
    <t>2004-2007 z udziałem środków ZPORR</t>
  </si>
  <si>
    <t>Budowa Trasy Bursztynowej II etap*</t>
  </si>
  <si>
    <t>w latach 2006-2007 przygotowanie inwestycji, wykupy gruntów pod jedną nitkę ulicy</t>
  </si>
  <si>
    <t>2006-2010</t>
  </si>
  <si>
    <t>Budowa ulic dla uaktywnienia strefy gospodarczej wraz z włączeniem do ciągu dróg krajowych</t>
  </si>
  <si>
    <t>budowa ul. Obozowej od Dworcowej do Zachodniej; ul. Zachodniej od Metalowców do ul. Wrocławskiej (z wiaduktem); oraz w części ulice Metalowców, Sulisławicka, Zagorzynek, Piwonicka, Noskowska   w zakresie jezdni, chodników, kanal. deszczowej, oświetlenia. W 2007 przygotowanie dokumentacji</t>
  </si>
  <si>
    <t>2006-2011; z udziałem środków europejskich latach 2008-2011</t>
  </si>
  <si>
    <t>Modernizacja nawierzchni ul.Legionów na odcinku Staszica - Górnośląska oraz ul. Polnej na odcinku od ul. Górnośląskiej do Legionów wraz ze skrzyżowaniem</t>
  </si>
  <si>
    <t>modernizacja skrzyżowania, jezdni i chodników wraz z oświetleniem</t>
  </si>
  <si>
    <t xml:space="preserve">2004-2007 </t>
  </si>
  <si>
    <t>Budowa drugiej jezdni ul. Nowy Świat - przebudowa ul.Lipowej, Handlowej i Rzemieślniczej</t>
  </si>
  <si>
    <t>odcinek od Rogatki do ul. Rzemieślniczej wraz z odwodnieniem, oświetleniem</t>
  </si>
  <si>
    <t>2006-2008</t>
  </si>
  <si>
    <t>Przebudowa ul. Skarszewskiej od ul. Stawiszyńskiej do Al.Gen.Sikorskiego wraz z odwodnieniem, oświetleniem i ścieżką rowerową</t>
  </si>
  <si>
    <t>w 2007r. przygotowanie dokumentacji</t>
  </si>
  <si>
    <t>2007-2009</t>
  </si>
  <si>
    <t>Budowa urządzeń zabezpieczających przed hałasem</t>
  </si>
  <si>
    <t>w 2007r. pomiary hałasu i natężęnia ruchu,rozpoczęcie budowy urządzeń dźwiękochłonnych</t>
  </si>
  <si>
    <t>2007-2008</t>
  </si>
  <si>
    <t>Przebudowa i modernizacja dróg publicznych stanowiących Trakt Kalisko - Wieluński na odcinku ul. Księżny Jolanty od ul. Częstochowskiej do ul. Starożytnej oraz ul. Starożytna do granic Miasta</t>
  </si>
  <si>
    <t>przebudowa drogi jednojezdniowej</t>
  </si>
  <si>
    <t>2007-2010 z udziałem środków europejskich w latach 2008-2010</t>
  </si>
  <si>
    <t>Rozdział 60016 - Drogi publiczne gminne</t>
  </si>
  <si>
    <t>Budowa ścieżek rowerowych z możliwością bezpiecznego wyjazdu z centrum miasta</t>
  </si>
  <si>
    <t>Modernizacja dróg na osiedlu Chmielnik wraz z wykupami, odwodnieniem i oświetleniem*</t>
  </si>
  <si>
    <t>wykonanie nawierzchni i chodników wraz z odwodnieniem</t>
  </si>
  <si>
    <t>2004-2007</t>
  </si>
  <si>
    <t>Przebudowa i budowa ciągu drogowego ul. Saperskiej</t>
  </si>
  <si>
    <t>przygotowanie dokumentacji projektowej i realizacja pozostałego odcinka o dł. około 450m</t>
  </si>
  <si>
    <t>2006-2007</t>
  </si>
  <si>
    <t>Wykonanie nawierzchni ul. Czereśniowej wraz z odwodnieniem, chodnikiem i ścieżką rowerową</t>
  </si>
  <si>
    <t>wykonanie jezdni i chodników wraz z odwodnieniem i oświetleniem. W 2006r. opracowano dokumentację</t>
  </si>
  <si>
    <t>Przebudowa chodników ul. Dobrzeckiej (od al.Wojska Polskiego do ul.Harcerskiej)</t>
  </si>
  <si>
    <t>przebudowa nawierzchni chodników</t>
  </si>
  <si>
    <t>Budowa ul.Dębowej</t>
  </si>
  <si>
    <t>przygotowanie dokumentacji projektowej</t>
  </si>
  <si>
    <t>2007 - 2008</t>
  </si>
  <si>
    <t>Budowa chodnika w ul.Biskupickiej</t>
  </si>
  <si>
    <t>odcinek od św. Michała do cieku Krępica wraz z odwodnieniem</t>
  </si>
  <si>
    <t>Budowa ul.Kordeckiego (część gruntowa)</t>
  </si>
  <si>
    <t>wykonanie nawierzchni i jednostronnego chodnika wraz z odwodnieniem i wykupami</t>
  </si>
  <si>
    <t>Przebudowa sygnalizacji świetlnej przy skrzyżowaniu ulic Wrocławska - 29 Pułku Piechoty</t>
  </si>
  <si>
    <t>przebudowa sygnalizacji świetlnej pod kątem objęcia sterowaniem całego skrzyżowania, wykonanie pętli indukcyjnych, wymiana sterownika, wykonanie nowej nawierzchni bitumicznej na wlocie ul. 29 Pułku Piechoty</t>
  </si>
  <si>
    <t>Budowa ul. Sokolnickiej od ul.Tatrzańskiej do ul.Torowej</t>
  </si>
  <si>
    <t>Budowa ulicy Wypoczynkowej</t>
  </si>
  <si>
    <t>wykonanie nawierzchni bitumiecznej</t>
  </si>
  <si>
    <t>2006 -2007</t>
  </si>
  <si>
    <t>Wykonanie projektu odwodnienia i budowy ulic - osiedle Antyczne</t>
  </si>
  <si>
    <t>przygotowanie dokumentacji projektowej; ulice: Prastara, Antyczna, Panońska</t>
  </si>
  <si>
    <t>Budowa ul. Spacerowej od Tuwima do Wału Bernardyńskiego</t>
  </si>
  <si>
    <t>ścieżka pieszo-rowerowa</t>
  </si>
  <si>
    <t>Budowa chodnika w ulicy Romańskiej</t>
  </si>
  <si>
    <t>budowa chodnika wraz z odwodnieniem</t>
  </si>
  <si>
    <t>2006 - 2007</t>
  </si>
  <si>
    <t>Kontynuacja budowy części ulicy Celtyckiej</t>
  </si>
  <si>
    <t>budowa nawierzchni bitumicznej w kierunku ul. Zachodniej</t>
  </si>
  <si>
    <t>Konserwacja nawierzchni ulicy Ostrowskiej wraz z uzupełnieniem ubytków asfaltowych w chodniku w obrębie budynku Netii</t>
  </si>
  <si>
    <t>przebudowa chodnika oraz utwardzenie nawierzchni parkingu</t>
  </si>
  <si>
    <t>Wykonanie chodnika i utwardzenie powierzchni (zatoki parkingowe) lewej strony ul.Barbary i Bogumiła</t>
  </si>
  <si>
    <t>Wykonanie chodnika od strony ulicy Podmiejskiej 28 - szczyt budynku od strony klatki 8 w kierunku do przedszkola</t>
  </si>
  <si>
    <t>wykonanie nawierzchni chodnika</t>
  </si>
  <si>
    <t>Przebudowa drogi łączącej al.Wojska Polskiego z H.Sawickiej na odcinku od skrzyżowania przy pawilonie "LEADER PRICE" do końca budynku al.Wojska Polskiego 36</t>
  </si>
  <si>
    <t>przebudowa - utrwalenie powierzchniowe nawierzchni jezdni wraz z włączeniem odwodnienia w istniejący kanał</t>
  </si>
  <si>
    <t>Budowa nawierzchni ciągów pieszo-jezdnych wokół bloków mieszkalnych Młodzieżowej Spółdzielni Mieszkaniowej na Osiedlu Dobrzec</t>
  </si>
  <si>
    <t>budowa drogi wewnętrznej i pasów postoju przy budynkach ul.H.Sawickiej 44 i 50 wraz z włączeniem odwodnienia w istniejący kanał</t>
  </si>
  <si>
    <t>Budowa parkingu przy ul.Kordeckiego w okolicy Kuratorium Oświaty</t>
  </si>
  <si>
    <t xml:space="preserve">budowa nawierzchni parkingu z płyt ażurowych </t>
  </si>
  <si>
    <t>Wykonanie chodników na Trasie Bursztynowej przystosowanych do osób zdysfunkcją ruchową</t>
  </si>
  <si>
    <t>wykonanie dokumentacji projektowej i realizacja w obrębie podjazdów do mostów</t>
  </si>
  <si>
    <t>Budowa placu - parkingu przy II LO i przy rzece</t>
  </si>
  <si>
    <t>budowa chodnika i parkingu</t>
  </si>
  <si>
    <t>Modernizacja ul.Fabrycznej, Pułaskiego, Joselewicza wraz ze skrzyżowaniami</t>
  </si>
  <si>
    <t>wykonanie nawierzchni, chodników wraz z odwodnieniem i oświetleniem ul. Pułaskiego na odc. od ul.Bankowej do ul.Częstochowskiej</t>
  </si>
  <si>
    <t>2005-2008</t>
  </si>
  <si>
    <t>Modernizacja nawierzchni ul. Hanki Sawickiej na odcinku od wjazdu z ulicy Podmiejskiej do zatoki autobusowej przy basenie "Delfin"</t>
  </si>
  <si>
    <t>wykonanie nawierzchni i chodników wraz z przebudową zatoki na parkingi i podjazdami do parkingów hali sportowej i sygnalizacją świetlną na skrzyżowaniu ul. Podmiejskiej z ul. H. Sawickiej + poszerzenie dojazdu do Sz.Podst. Nr 17</t>
  </si>
  <si>
    <t>2005-2007</t>
  </si>
  <si>
    <t>DZIAŁ 700  - Gospodarka mieszkaniowa</t>
  </si>
  <si>
    <t>Rozdział 70005 - Gospodarka gruntami i nieruchomościami</t>
  </si>
  <si>
    <t>Wykupy terenów pod inwestycje, budownictwo mieszkaniowe, wykupy udziałów, nabycie nieruchomości, odszkodowania itp.</t>
  </si>
  <si>
    <t>Rozdział 70021 - Towarzystwa budownictwa społecznego</t>
  </si>
  <si>
    <t>Udziały dla Kaliskiego Towarzystwa Budownictwa Społecznego</t>
  </si>
  <si>
    <t>Rozdział 70095 -  Pozostała działalność</t>
  </si>
  <si>
    <t>Budowa nowych budynków komunalnych w cyklu dwuletnim lub zakup mieszkań</t>
  </si>
  <si>
    <t xml:space="preserve">DZIAŁ 710 - Działaność usługowa  </t>
  </si>
  <si>
    <t xml:space="preserve">Rozdział 71095 - Pozostała działność </t>
  </si>
  <si>
    <t>Dotacja celowa na inwestycje modernizacyjne w obiektach służby zdrowia</t>
  </si>
  <si>
    <t>wymiana m.in. okien, drzwi i zainstalowanie platformy schodowej dla osób niepełnosprawnych</t>
  </si>
  <si>
    <t xml:space="preserve">DZIAŁ 750 - Administracja publiczna  </t>
  </si>
  <si>
    <t>Rozdział 75023 - Urzędy gmin (miast i miast na prawach powiatu)</t>
  </si>
  <si>
    <t xml:space="preserve">Komputeryzacja Urzędu Miejskiego </t>
  </si>
  <si>
    <t xml:space="preserve">zakupy, wymiana sprzętu i oprogramowania </t>
  </si>
  <si>
    <t xml:space="preserve">Dobudowa skrzydła do budynku przy ul.Kościuszki 1a wraz z klatką schodową i windą dla osób niepełnosprawnych </t>
  </si>
  <si>
    <t xml:space="preserve">budowa skrzydła, połączenie z istniejącym budynkiem, utworzenie jednego obiektu, dostosowanego do potrzeb obsługi mieszkańców wraz z pierwszym wyposażeniem </t>
  </si>
  <si>
    <t>Termomodernizacja budynku przy ul.Kosciuszki 1a</t>
  </si>
  <si>
    <t>wymiana stolarki zewnętrznej, docieplenie ścian, elewacja</t>
  </si>
  <si>
    <t>Wykonanie elewacji budynku USC przy Al.Wolności 4</t>
  </si>
  <si>
    <t xml:space="preserve">Zakupy inwestycyjne dla Urzędu Miejskiego </t>
  </si>
  <si>
    <t>wymiana kserokopiarek, sprzęt audiowizualny i nagłąśniający, klimatyzatory naścienne, wymiana sprzętu lub jego części</t>
  </si>
  <si>
    <t>DZIAŁ 754   Bezpieczeństwo publiczne i ochrona przeciwpożarowa</t>
  </si>
  <si>
    <t xml:space="preserve">Rozdział 75405 Komendy powiatowe Policji </t>
  </si>
  <si>
    <t xml:space="preserve">Dofinansowanie zakupu specjalistycznego samochodu do przewozu psów służbowych </t>
  </si>
  <si>
    <t xml:space="preserve">Dofinansowanie zakupu zestawu szkoleniowego do prowadzenia działań profilaktycznych </t>
  </si>
  <si>
    <t xml:space="preserve">Dofinansowanie zakupu sprzętu specjalistycznego </t>
  </si>
  <si>
    <t xml:space="preserve">Dofinansowanie zakupu samochodu patrolowego typu BUS </t>
  </si>
  <si>
    <t>Dofinansowanie modernizacji pomieszczeń sanitarnych przy ul.Jasnej</t>
  </si>
  <si>
    <t xml:space="preserve">Rozdział 75411 Komendy powiatowe Państwowej Straży Pożarnej  </t>
  </si>
  <si>
    <t xml:space="preserve">Rozbudowa strażnicy Komendy Miejskiej Państwowej Straży Pożarnej </t>
  </si>
  <si>
    <t>Rozdział 75414 Obrona cywilna</t>
  </si>
  <si>
    <t>Budowa systemu łączności na potrzeby koordynacji służb włączonych w działania ratownicze i zabezpieczające</t>
  </si>
  <si>
    <t xml:space="preserve">zakup sprzętu komputerowego oraz radiotelefonów dla Zespołu Reagowania Kryzysowego </t>
  </si>
  <si>
    <t>Rozdział 75495  Pozostała działaność</t>
  </si>
  <si>
    <t>Rozbudowa monitoringu wizyjnego</t>
  </si>
  <si>
    <t>Rozbudowa i modernizacaja Centralnego Systemu Alarmowego Miasta</t>
  </si>
  <si>
    <t xml:space="preserve">każdego roku 1 syrena </t>
  </si>
  <si>
    <t xml:space="preserve">Zakup namiotu ratunkowego </t>
  </si>
  <si>
    <t>DZIAŁ 758 - Różne rozliczenia</t>
  </si>
  <si>
    <t>Rozdział 75818 Rezerwy ogólne i celowe</t>
  </si>
  <si>
    <t>Rezerwa celowa na inwestycje</t>
  </si>
  <si>
    <t xml:space="preserve">DZIAŁ 801 - Oświata i wychowanie </t>
  </si>
  <si>
    <t>Rozdział 80101 - Szkoły podstawowe</t>
  </si>
  <si>
    <t>Wykonanie robót termomodernizacyjnych i modernizacyjnych  w szkołach podstawowych</t>
  </si>
  <si>
    <t>zgodnie z "Programem poprawy stanu technicznego placówek oświatowych w Kaliszu"</t>
  </si>
  <si>
    <t xml:space="preserve">Budowa sali gimnastycznej dla Szkoły Podstawowej nr 15 </t>
  </si>
  <si>
    <t>sala wraz z łącznikiem</t>
  </si>
  <si>
    <t>Budowa kompleksu boisk sportowych dla Szkoły Podstawowej nr 18</t>
  </si>
  <si>
    <t xml:space="preserve">2007- 2009 </t>
  </si>
  <si>
    <t>Rozdział 80110 - Gimnazja</t>
  </si>
  <si>
    <t xml:space="preserve">Budowa Gimnazjum na osiedlu Dobrzec </t>
  </si>
  <si>
    <t>budowa obiektu dydaktycznego, żywieniowego, auli, sali widowiskowo-sportowej, sali treningowej, boisk sportowych hotelu oraz zagospodarowanie terenu, ogrodzenia i oświetlenia</t>
  </si>
  <si>
    <t>2002 - 2008</t>
  </si>
  <si>
    <t>Wykonanie robót termomodernizacyjnych i modernizacyjnych w gimnazjach</t>
  </si>
  <si>
    <t>Rozdział 80120 - Licea ogólnokształcące</t>
  </si>
  <si>
    <t>Wykonanie robót termomodernizacyjnych  i modernizacyjnych w liceach</t>
  </si>
  <si>
    <t>Rozdział 80130 - Szkoły zawodowe</t>
  </si>
  <si>
    <t>Wykonanie robót termomodernizacyjnych i modernizacyjnych w szkołach zawodowych</t>
  </si>
  <si>
    <t>Budowa sali gimnastycznej dla Zespołu Szkół Budowlanych i Zespołu Szkół  Mechaniczno-Elektrycznych</t>
  </si>
  <si>
    <t>sala z możlwiością podziału na dwa oddzielne boiska. W 2007r. przygotowanie dokumentacji</t>
  </si>
  <si>
    <t>2007- 2009</t>
  </si>
  <si>
    <t>Rozdział 80195 - Pozostała działalność</t>
  </si>
  <si>
    <t>Budowa boisk sportowych przyszkolnych, osiedlowych i przyszkolno-osiedlowych</t>
  </si>
  <si>
    <t xml:space="preserve">boiska do piłki koszykowej i nożnej  </t>
  </si>
  <si>
    <t xml:space="preserve">Budowa kompleksu sportowego dla Szkoły Podstawowej Nr 12, Zespołu Szkół Gastronomiczno-Hotelarskich, V LO </t>
  </si>
  <si>
    <t>hala sportowa z boiskiem o wym. 44 x 24 m, boiskami do piłki nożnej, koszykówki, siatkówki, bieżni okólnej i prostej, rozbieżni do skoku w dal i wzwyż</t>
  </si>
  <si>
    <t>2006-2009</t>
  </si>
  <si>
    <t xml:space="preserve">DZIAŁ 851 - Ochrona zdrowia </t>
  </si>
  <si>
    <t>Rozdział 85111 Szpitale ogólne</t>
  </si>
  <si>
    <t>Pomoc dla Wojewódzkiego Specjalistycznego Zespołu Zakładów Opieki Zdrowotnej Chorób Płuc i Gruźlicy w zakupie  aparatu małoobrazkowego rtg na wyposażenie ambulansu rtg</t>
  </si>
  <si>
    <t>Pomoc dla Szpitala Zespolonego im.L.Perzyny w zakupie aparatury medycznej</t>
  </si>
  <si>
    <t xml:space="preserve">DZIAŁ 852 Pomoc społeczna </t>
  </si>
  <si>
    <t>Rozdział 85201 Placówki opiekuńczo-wychowawcze</t>
  </si>
  <si>
    <t>Modernizacja kotłowni w Domu Dziecka przy ul.Skarszewskiej 3</t>
  </si>
  <si>
    <t>Rozdział 85212 Świadczenia rodzinne</t>
  </si>
  <si>
    <t>Adaptacja pomieszczeń dla potrzeb Biura Świadczeń Rodzinnych</t>
  </si>
  <si>
    <t>przygotowanie nowych pomieszczeń na siedzibę Biura</t>
  </si>
  <si>
    <t>Rozdział 85219 Ośrodki pomocy społecznej</t>
  </si>
  <si>
    <t>Uruchomienie Zakładu Aktywizacji Zawodowej</t>
  </si>
  <si>
    <t xml:space="preserve">w 2007 r. przygotowanie dokumentacji </t>
  </si>
  <si>
    <t>DZIAŁ 853 Pozostałe zadania w zakresie polityki społecznej</t>
  </si>
  <si>
    <t>Rozdział 85333 Powiatowe urzędy pracy</t>
  </si>
  <si>
    <t xml:space="preserve">Roboty modernizacyjne w budynku PUP przy ul.Staszica 47a </t>
  </si>
  <si>
    <t>wymiana pokrycia dachu wraz z ociepleniem, rynnami i rurami spustowymi, wymiana stolarki okiennej drewnianej i stalowej na PCV</t>
  </si>
  <si>
    <t>DZIAŁ 854 - Edukacyjna opieka wychowawcza</t>
  </si>
  <si>
    <t>Rozdział 85495 Pozostała działalność</t>
  </si>
  <si>
    <t xml:space="preserve">Modernizacja terenu Ogródka Jordanowskiego przy ul.Częstochowskiej w Kaliszu </t>
  </si>
  <si>
    <t>wykonanie skate parku, mo- dernizacja dróg i chodników i terenu przyległego</t>
  </si>
  <si>
    <t>DZIAŁ 900  Gospodarka komunalna i ochrona środowiska</t>
  </si>
  <si>
    <t xml:space="preserve">Rozdział 90001 - Gospodarka ściekowa i ochrona wód </t>
  </si>
  <si>
    <t>Przebudowa systemu odprowadzania ścieków w Kaliszu</t>
  </si>
  <si>
    <t>kanalizacja sanitarna na osiedlach Piwonice, Winiary, Szczypiorno,  Chmielnik, Miła Miła II i Tyniec)  Majków oraz deszczówka na osiedlach Winiary, Miła, Chmielnik</t>
  </si>
  <si>
    <t>2003-2009; z udziałem F.Spójności w latach 2007-2009</t>
  </si>
  <si>
    <t xml:space="preserve">Rozdział 90002 - Gospodarka odpadami </t>
  </si>
  <si>
    <t>Rekultywacja wysypiska odpadów komunalnych w Kamieniu</t>
  </si>
  <si>
    <t>Rozdział 90015 - Oświetlenie ulic, placów i  dróg</t>
  </si>
  <si>
    <t>Budowa i modernizacja oświetlenia ulic i dróg na nowych i istniejących osiedlach</t>
  </si>
  <si>
    <t>Rozdział 90095 - Pozostała działalność</t>
  </si>
  <si>
    <t xml:space="preserve">Inwestycje realizowane w ramach społecznych inicjatyw inwestycyjnych </t>
  </si>
  <si>
    <t>m.in. budowa sieci wodociąg., kanaliz. sanitarnej i deszczowej, chodników i innych obiektów</t>
  </si>
  <si>
    <t>Budowa sieci wodociągowych, kanalizacji sanitarnej i deszczowej na Dobrzecu, wraz z Sołectwem Dobrzec oraz na osiedlu Sulisławice</t>
  </si>
  <si>
    <t>budowa sieci na terenach objętych nowo zatwierdzonymi miejscowymi planami</t>
  </si>
  <si>
    <t>2006-2012 przy udziale środków europejskich w latach 2008-2012</t>
  </si>
  <si>
    <t>Budowa infrastruktury technicznej na istniejących i nowych osiedlach mieszkaniowych</t>
  </si>
  <si>
    <t>sieci wodociągowe, kanalizacja sanitarna i deszczowa i inne obiekty</t>
  </si>
  <si>
    <t>Budowa alejek na terenach zielonych, w tym w zabytkowych parkach na terenie miasta</t>
  </si>
  <si>
    <t>Zagospodarowanie terenów przyległych do Kanału Bernardyńskiego na osiedlach Majków i Tyniec oraz Kanału Rypinkowskiego w Śródmieściu</t>
  </si>
  <si>
    <t>w 2007r. mała architektura na Wale Piastowskim: lewy brzeg Kanału Rypinkowskiego od ul. Śródmiejskiej do ul.Towarowej oraz lewy brzeg Prosny od ul.Towarowej do ul.Chopina</t>
  </si>
  <si>
    <t>2007-2011</t>
  </si>
  <si>
    <t>Regulacja cieków Krępicy i Piwonki, utworzenie polderu zalewowego wraz z budową kolektora deszczowego w ul.Zachodniej</t>
  </si>
  <si>
    <t>przygotowanie inwestycji, podziały i wykupy terenów, realizacja</t>
  </si>
  <si>
    <t>2004- 2009</t>
  </si>
  <si>
    <t xml:space="preserve">DZIAŁ 921  Kultura  i ochrona dziedzictwa narodowego </t>
  </si>
  <si>
    <t>Rozdział 92105 Pozostałe zadania w zakresie kultury</t>
  </si>
  <si>
    <t>Przekształcenie przestrzennego, zdegradowanego obszaru wraz z odbudową obiektu tzw. Koszar Godebskiego na cele zintegrowanego zespołu funkcji kulturalno  sportowych oraz społecznych</t>
  </si>
  <si>
    <t>odbudowa budynku, zagospodarowanie, budowa ciągu pieszo-jezdego pomiędzy ul. Babina, a ul. Ciasną wraz z przebudową boisk i budową osiedlowej sali gimnastycznej przy Gimnazjum nr 2. W 2007r. przygotowanie dokumentacji</t>
  </si>
  <si>
    <t>2007-2010 przy udziale środków europejskich w latach 2008-2010</t>
  </si>
  <si>
    <t xml:space="preserve">Rozdział 92116 - Biblioteki </t>
  </si>
  <si>
    <t>Budowa Regionalnej Biblioteki Publicznej wraz Centrum Kultury</t>
  </si>
  <si>
    <t>budowa obiektu dla woluminów, terminale komputerowe, sale multimedialne, wypożyczalnie i czytelnie, a także pomieszczenia kultury, w 2007 przygotowanie dokumentacji</t>
  </si>
  <si>
    <t>DZIAŁ 926 Kultura fizyczna i sport</t>
  </si>
  <si>
    <t>Rozdział 92601 - Obiekty sportowe</t>
  </si>
  <si>
    <t xml:space="preserve">Modernizacja i rozbudowa obiektów rekreacyjno-sportowych zlokalizowanych w rejonie ul.Łódzkiej 19-29 </t>
  </si>
  <si>
    <t>wykonanie drenażu i nawierz. boiska i bieżni, nowych trybun, zaplecza socjalnego, dróg i chodników, modernizacja obiektów kubaturowych i budowa obiektów rekreacyjnych</t>
  </si>
  <si>
    <t>2006- 2011 udziałem środków europejskich w latacj 2008-2011</t>
  </si>
  <si>
    <t>Budowa Aquaparku lub budowa basenu odkrytego</t>
  </si>
  <si>
    <t>budowa basenu, brodzików,  zjeżdżalni, i innej koniecznej infrastruktury - w 2007r. przygotowanie inwestycji do realizacji</t>
  </si>
  <si>
    <t>Budowa krytego lodowiska</t>
  </si>
  <si>
    <t>budowa lodowiska o wymiarach tafli 20x40 m, wraz z zapleczem socjalno - szatniowym, nagłośnieniem i oświetleniem; w 2007r przygotowanie dokumentacji</t>
  </si>
  <si>
    <r>
      <t xml:space="preserve">* </t>
    </r>
    <r>
      <rPr>
        <u val="single"/>
        <sz val="9"/>
        <rFont val="Arial"/>
        <family val="2"/>
      </rPr>
      <t>Wyjaśnienia w zakresie różnicy między kwotami ujętymi w budżecie Kalisza na 2007 rok a kwotami wskazanymi w uchwałach Rady Miejskiej Kalisza w sprawie zaciągnięcia zobowiązań na inwestycje</t>
    </r>
    <r>
      <rPr>
        <sz val="9"/>
        <rFont val="Arial"/>
        <family val="2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</t>
    </r>
    <r>
      <rPr>
        <i/>
        <sz val="9"/>
        <rFont val="Arial"/>
        <family val="2"/>
      </rPr>
      <t xml:space="preserve">ad. p. n. Modernizacja dróg na osiedlu Chmielnik wraz z wykupami, odwodnieniem i oświtleniem
</t>
    </r>
    <r>
      <rPr>
        <sz val="9"/>
        <rFont val="Arial"/>
        <family val="2"/>
      </rPr>
      <t xml:space="preserve">Uchwałą RMK wyrażono zgodę na zaciągnięcie zobowiązania w roku 2007w wysokości 531.131 zł. W budżecie na 2007 r. znajduje się kwota 300.000 zł, która zabezpiecza zowiązania z tyt. zawartych umów. Kwoty wynikające z rozstrzygniętych przetargów są niższe niż określone w kosztorysach.
</t>
    </r>
    <r>
      <rPr>
        <i/>
        <sz val="9"/>
        <rFont val="Arial"/>
        <family val="2"/>
      </rPr>
      <t xml:space="preserve">zad. p. n. Budowa Trasy Bursztynowej II etap 
</t>
    </r>
    <r>
      <rPr>
        <sz val="9"/>
        <rFont val="Arial"/>
        <family val="2"/>
      </rPr>
      <t xml:space="preserve">Uchwałą RMK wyrażono zgodę na zaciągnięcie zobowiązania w roku 2007 w wysokości 1.700.000 zł. W budżecie na 2007 r. jest kwota 700.000 zł. Ponieważ zadanie nie może zostać zakończone w 2007 r. i będzie realizowane do 2010 roku dlatego pozostała kwota została ujęta w wieloletnim planie inwestycyjnym.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</si>
</sst>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YY/MM"/>
    <numFmt numFmtId="167" formatCode="@"/>
    <numFmt numFmtId="168" formatCode="#,##0.00"/>
  </numFmts>
  <fonts count="15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9"/>
      <color indexed="9"/>
      <name val="Arial"/>
      <family val="2"/>
    </font>
    <font>
      <sz val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 horizontal="left" vertical="center" wrapText="1"/>
    </xf>
    <xf numFmtId="164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left" vertical="center" wrapText="1"/>
    </xf>
    <xf numFmtId="164" fontId="4" fillId="2" borderId="0" xfId="0" applyFont="1" applyFill="1" applyBorder="1" applyAlignment="1">
      <alignment horizontal="right" vertical="center" wrapText="1"/>
    </xf>
    <xf numFmtId="164" fontId="5" fillId="2" borderId="0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 horizontal="right" vertical="center"/>
    </xf>
    <xf numFmtId="164" fontId="7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left" vertical="center" wrapText="1"/>
    </xf>
    <xf numFmtId="164" fontId="7" fillId="3" borderId="1" xfId="0" applyFont="1" applyFill="1" applyBorder="1" applyAlignment="1">
      <alignment wrapText="1"/>
    </xf>
    <xf numFmtId="165" fontId="6" fillId="3" borderId="1" xfId="0" applyNumberFormat="1" applyFont="1" applyFill="1" applyBorder="1" applyAlignment="1">
      <alignment/>
    </xf>
    <xf numFmtId="165" fontId="7" fillId="3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4" fontId="7" fillId="3" borderId="0" xfId="0" applyFont="1" applyFill="1" applyAlignment="1">
      <alignment/>
    </xf>
    <xf numFmtId="165" fontId="7" fillId="3" borderId="0" xfId="0" applyNumberFormat="1" applyFont="1" applyFill="1" applyAlignment="1">
      <alignment/>
    </xf>
    <xf numFmtId="164" fontId="7" fillId="3" borderId="0" xfId="0" applyFont="1" applyFill="1" applyBorder="1" applyAlignment="1">
      <alignment/>
    </xf>
    <xf numFmtId="164" fontId="7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left" vertical="center" wrapText="1"/>
    </xf>
    <xf numFmtId="164" fontId="6" fillId="4" borderId="1" xfId="0" applyFont="1" applyFill="1" applyBorder="1" applyAlignment="1">
      <alignment wrapText="1"/>
    </xf>
    <xf numFmtId="165" fontId="6" fillId="4" borderId="1" xfId="0" applyNumberFormat="1" applyFont="1" applyFill="1" applyBorder="1" applyAlignment="1">
      <alignment/>
    </xf>
    <xf numFmtId="165" fontId="6" fillId="4" borderId="1" xfId="0" applyNumberFormat="1" applyFont="1" applyFill="1" applyBorder="1" applyAlignment="1">
      <alignment horizontal="right" vertical="center"/>
    </xf>
    <xf numFmtId="164" fontId="2" fillId="0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3" fillId="0" borderId="0" xfId="0" applyFont="1" applyFill="1" applyBorder="1" applyAlignment="1">
      <alignment/>
    </xf>
    <xf numFmtId="165" fontId="3" fillId="0" borderId="1" xfId="0" applyNumberFormat="1" applyFont="1" applyFill="1" applyBorder="1" applyAlignment="1">
      <alignment vertical="center" wrapText="1"/>
    </xf>
    <xf numFmtId="164" fontId="7" fillId="3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vertical="center" wrapText="1"/>
    </xf>
    <xf numFmtId="165" fontId="7" fillId="3" borderId="1" xfId="0" applyNumberFormat="1" applyFont="1" applyFill="1" applyBorder="1" applyAlignment="1">
      <alignment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7" fontId="2" fillId="0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vertical="center"/>
    </xf>
    <xf numFmtId="164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165" fontId="7" fillId="3" borderId="1" xfId="0" applyNumberFormat="1" applyFont="1" applyFill="1" applyBorder="1" applyAlignment="1">
      <alignment vertical="center"/>
    </xf>
    <xf numFmtId="164" fontId="3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vertical="center"/>
    </xf>
    <xf numFmtId="164" fontId="7" fillId="3" borderId="3" xfId="0" applyFont="1" applyFill="1" applyBorder="1" applyAlignment="1">
      <alignment horizontal="left" vertical="center" wrapText="1"/>
    </xf>
    <xf numFmtId="164" fontId="7" fillId="4" borderId="1" xfId="0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right" vertical="center"/>
    </xf>
    <xf numFmtId="164" fontId="2" fillId="0" borderId="3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vertical="center"/>
    </xf>
    <xf numFmtId="164" fontId="6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/>
    </xf>
    <xf numFmtId="164" fontId="2" fillId="4" borderId="1" xfId="0" applyFont="1" applyFill="1" applyBorder="1" applyAlignment="1">
      <alignment horizontal="center" vertical="center" wrapText="1"/>
    </xf>
    <xf numFmtId="164" fontId="3" fillId="4" borderId="0" xfId="0" applyFont="1" applyFill="1" applyAlignment="1">
      <alignment/>
    </xf>
    <xf numFmtId="165" fontId="3" fillId="4" borderId="0" xfId="0" applyNumberFormat="1" applyFont="1" applyFill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/>
    </xf>
    <xf numFmtId="164" fontId="12" fillId="0" borderId="0" xfId="0" applyFont="1" applyFill="1" applyAlignment="1">
      <alignment/>
    </xf>
    <xf numFmtId="165" fontId="12" fillId="0" borderId="0" xfId="0" applyNumberFormat="1" applyFont="1" applyFill="1" applyAlignment="1">
      <alignment vertical="center"/>
    </xf>
    <xf numFmtId="164" fontId="12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5" fontId="13" fillId="0" borderId="0" xfId="0" applyNumberFormat="1" applyFont="1" applyFill="1" applyAlignment="1">
      <alignment vertical="center"/>
    </xf>
    <xf numFmtId="164" fontId="13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/>
    </xf>
    <xf numFmtId="164" fontId="13" fillId="0" borderId="0" xfId="0" applyFont="1" applyFill="1" applyAlignment="1">
      <alignment/>
    </xf>
    <xf numFmtId="165" fontId="14" fillId="0" borderId="0" xfId="0" applyNumberFormat="1" applyFont="1" applyFill="1" applyAlignment="1">
      <alignment vertical="center"/>
    </xf>
    <xf numFmtId="164" fontId="14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08"/>
  <sheetViews>
    <sheetView tabSelected="1" view="pageBreakPreview" zoomScaleNormal="75" zoomScaleSheetLayoutView="100" workbookViewId="0" topLeftCell="A136">
      <selection activeCell="L143" sqref="L143"/>
    </sheetView>
  </sheetViews>
  <sheetFormatPr defaultColWidth="9.00390625" defaultRowHeight="12.75"/>
  <cols>
    <col min="1" max="1" width="2.875" style="1" customWidth="1"/>
    <col min="2" max="2" width="36.875" style="2" customWidth="1"/>
    <col min="3" max="3" width="34.875" style="3" customWidth="1"/>
    <col min="4" max="4" width="10.125" style="4" customWidth="1"/>
    <col min="5" max="5" width="10.875" style="4" customWidth="1"/>
    <col min="6" max="6" width="10.25390625" style="4" customWidth="1"/>
    <col min="7" max="7" width="11.00390625" style="4" customWidth="1"/>
    <col min="8" max="8" width="10.25390625" style="4" customWidth="1"/>
    <col min="9" max="9" width="14.75390625" style="1" customWidth="1"/>
    <col min="10" max="10" width="9.125" style="5" customWidth="1"/>
    <col min="11" max="11" width="14.375" style="5" customWidth="1"/>
    <col min="12" max="12" width="13.875" style="6" customWidth="1"/>
    <col min="13" max="16384" width="9.125" style="5" customWidth="1"/>
  </cols>
  <sheetData>
    <row r="1" spans="5:9" ht="69.75" customHeight="1">
      <c r="E1" s="7"/>
      <c r="F1" s="8" t="s">
        <v>0</v>
      </c>
      <c r="G1" s="8"/>
      <c r="H1" s="8"/>
      <c r="I1" s="8"/>
    </row>
    <row r="2" spans="1:9" ht="13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ht="12" customHeight="1"/>
    <row r="4" spans="1:12" s="12" customFormat="1" ht="17.25" customHeight="1">
      <c r="A4" s="10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/>
      <c r="G4" s="11"/>
      <c r="H4" s="11"/>
      <c r="I4" s="10" t="s">
        <v>7</v>
      </c>
      <c r="L4" s="13"/>
    </row>
    <row r="5" spans="1:12" s="12" customFormat="1" ht="12.75" customHeight="1">
      <c r="A5" s="10"/>
      <c r="B5" s="10"/>
      <c r="C5" s="10"/>
      <c r="D5" s="11"/>
      <c r="E5" s="14" t="s">
        <v>8</v>
      </c>
      <c r="F5" s="11" t="s">
        <v>9</v>
      </c>
      <c r="G5" s="11"/>
      <c r="H5" s="11"/>
      <c r="I5" s="10"/>
      <c r="L5" s="13"/>
    </row>
    <row r="6" spans="1:12" s="12" customFormat="1" ht="12.75" customHeight="1">
      <c r="A6" s="10"/>
      <c r="B6" s="10"/>
      <c r="C6" s="10"/>
      <c r="D6" s="11"/>
      <c r="E6" s="14"/>
      <c r="F6" s="15" t="s">
        <v>10</v>
      </c>
      <c r="G6" s="15"/>
      <c r="H6" s="11" t="s">
        <v>11</v>
      </c>
      <c r="I6" s="10"/>
      <c r="L6" s="13"/>
    </row>
    <row r="7" spans="1:12" s="12" customFormat="1" ht="34.5" customHeight="1">
      <c r="A7" s="10"/>
      <c r="B7" s="10"/>
      <c r="C7" s="10"/>
      <c r="D7" s="11"/>
      <c r="E7" s="14"/>
      <c r="F7" s="14" t="s">
        <v>12</v>
      </c>
      <c r="G7" s="15" t="s">
        <v>13</v>
      </c>
      <c r="H7" s="11"/>
      <c r="I7" s="10"/>
      <c r="L7" s="13"/>
    </row>
    <row r="8" spans="1:9" ht="23.25" customHeight="1">
      <c r="A8" s="16"/>
      <c r="B8" s="17" t="s">
        <v>14</v>
      </c>
      <c r="C8" s="18"/>
      <c r="D8" s="19"/>
      <c r="E8" s="20">
        <f>SUM(F8:H8)</f>
        <v>89475807</v>
      </c>
      <c r="F8" s="20">
        <f>SUM(F9,F13,F51,F61,F68,F83,F86,F102,F106,F113,F116,F119,F133,F138)</f>
        <v>68183751</v>
      </c>
      <c r="G8" s="20">
        <f>SUM(G9,G13,G51,G58,G61,G68,G83,G86,G102,G106,G113,G116,G119,G133,G138)</f>
        <v>1300000</v>
      </c>
      <c r="H8" s="20">
        <f>SUM(H9,H13,H61,H68,H83,H86,H102,H106,H113,H116,H119,H133,H138)</f>
        <v>19992056</v>
      </c>
      <c r="I8" s="16"/>
    </row>
    <row r="9" spans="1:243" s="27" customFormat="1" ht="24" customHeight="1">
      <c r="A9" s="21"/>
      <c r="B9" s="22" t="s">
        <v>15</v>
      </c>
      <c r="C9" s="23"/>
      <c r="D9" s="24"/>
      <c r="E9" s="25">
        <f aca="true" t="shared" si="0" ref="E9:E21">SUM(F9:H9)</f>
        <v>1503400</v>
      </c>
      <c r="F9" s="25">
        <f>SUM(F10)</f>
        <v>1503400</v>
      </c>
      <c r="G9" s="26">
        <f>SUM(G10)</f>
        <v>0</v>
      </c>
      <c r="H9" s="26">
        <f>SUM(H10)</f>
        <v>0</v>
      </c>
      <c r="I9" s="21"/>
      <c r="L9" s="28"/>
      <c r="II9" s="29"/>
    </row>
    <row r="10" spans="1:9" ht="18.75" customHeight="1">
      <c r="A10" s="30"/>
      <c r="B10" s="31" t="s">
        <v>16</v>
      </c>
      <c r="C10" s="32"/>
      <c r="D10" s="33"/>
      <c r="E10" s="34">
        <f t="shared" si="0"/>
        <v>1503400</v>
      </c>
      <c r="F10" s="34">
        <f>SUM(F11:F12)</f>
        <v>1503400</v>
      </c>
      <c r="G10" s="34">
        <f>SUM(G11:G12)</f>
        <v>0</v>
      </c>
      <c r="H10" s="34">
        <f>SUM(H11:H12)</f>
        <v>0</v>
      </c>
      <c r="I10" s="30"/>
    </row>
    <row r="11" spans="1:248" ht="36" customHeight="1">
      <c r="A11" s="35">
        <v>1</v>
      </c>
      <c r="B11" s="36" t="s">
        <v>17</v>
      </c>
      <c r="C11" s="37" t="s">
        <v>18</v>
      </c>
      <c r="D11" s="38"/>
      <c r="E11" s="39">
        <f t="shared" si="0"/>
        <v>254100</v>
      </c>
      <c r="F11" s="20">
        <v>254100</v>
      </c>
      <c r="G11" s="40">
        <v>0</v>
      </c>
      <c r="H11" s="40">
        <v>0</v>
      </c>
      <c r="I11" s="10" t="s">
        <v>19</v>
      </c>
      <c r="IN11" s="41"/>
    </row>
    <row r="12" spans="1:9" ht="36" customHeight="1">
      <c r="A12" s="35">
        <v>2</v>
      </c>
      <c r="B12" s="36" t="s">
        <v>20</v>
      </c>
      <c r="C12" s="37" t="s">
        <v>21</v>
      </c>
      <c r="D12" s="42"/>
      <c r="E12" s="39">
        <f t="shared" si="0"/>
        <v>1249300</v>
      </c>
      <c r="F12" s="20">
        <v>1249300</v>
      </c>
      <c r="G12" s="40">
        <v>0</v>
      </c>
      <c r="H12" s="40">
        <v>0</v>
      </c>
      <c r="I12" s="10" t="s">
        <v>19</v>
      </c>
    </row>
    <row r="13" spans="1:12" s="27" customFormat="1" ht="18.75" customHeight="1">
      <c r="A13" s="43"/>
      <c r="B13" s="22" t="s">
        <v>22</v>
      </c>
      <c r="C13" s="44"/>
      <c r="D13" s="45"/>
      <c r="E13" s="25">
        <f t="shared" si="0"/>
        <v>20653543</v>
      </c>
      <c r="F13" s="25">
        <f>SUM(F14,F25)</f>
        <v>6905677</v>
      </c>
      <c r="G13" s="25">
        <f>SUM(G14,G25)</f>
        <v>0</v>
      </c>
      <c r="H13" s="25">
        <f>SUM(H14,H25)</f>
        <v>13747866</v>
      </c>
      <c r="I13" s="46"/>
      <c r="L13" s="28"/>
    </row>
    <row r="14" spans="1:12" s="51" customFormat="1" ht="23.25" customHeight="1">
      <c r="A14" s="47"/>
      <c r="B14" s="31" t="s">
        <v>23</v>
      </c>
      <c r="C14" s="48"/>
      <c r="D14" s="49"/>
      <c r="E14" s="34">
        <f>SUM(F14:H14)</f>
        <v>14138063</v>
      </c>
      <c r="F14" s="34">
        <f>SUM(F15:F24)</f>
        <v>390197</v>
      </c>
      <c r="G14" s="34">
        <f>SUM(G15:G24)</f>
        <v>0</v>
      </c>
      <c r="H14" s="34">
        <f>SUM(H15:H24)</f>
        <v>13747866</v>
      </c>
      <c r="I14" s="50"/>
      <c r="L14" s="52"/>
    </row>
    <row r="15" spans="1:12" s="51" customFormat="1" ht="47.25" customHeight="1">
      <c r="A15" s="35">
        <v>3</v>
      </c>
      <c r="B15" s="53" t="s">
        <v>24</v>
      </c>
      <c r="C15" s="54" t="s">
        <v>25</v>
      </c>
      <c r="D15" s="55">
        <v>39300000</v>
      </c>
      <c r="E15" s="39">
        <f t="shared" si="0"/>
        <v>100000</v>
      </c>
      <c r="F15" s="39">
        <v>0</v>
      </c>
      <c r="G15" s="39">
        <v>0</v>
      </c>
      <c r="H15" s="39">
        <v>100000</v>
      </c>
      <c r="I15" s="10" t="s">
        <v>26</v>
      </c>
      <c r="L15" s="52"/>
    </row>
    <row r="16" spans="1:12" s="51" customFormat="1" ht="36" customHeight="1">
      <c r="A16" s="35">
        <v>4</v>
      </c>
      <c r="B16" s="53" t="s">
        <v>27</v>
      </c>
      <c r="C16" s="54" t="s">
        <v>28</v>
      </c>
      <c r="D16" s="56">
        <v>26394257</v>
      </c>
      <c r="E16" s="39">
        <f t="shared" si="0"/>
        <v>2500000</v>
      </c>
      <c r="F16" s="40">
        <v>0</v>
      </c>
      <c r="G16" s="40">
        <v>0</v>
      </c>
      <c r="H16" s="39">
        <v>2500000</v>
      </c>
      <c r="I16" s="10" t="s">
        <v>29</v>
      </c>
      <c r="L16" s="52"/>
    </row>
    <row r="17" spans="1:12" s="58" customFormat="1" ht="36" customHeight="1">
      <c r="A17" s="35">
        <v>5</v>
      </c>
      <c r="B17" s="53" t="s">
        <v>30</v>
      </c>
      <c r="C17" s="54" t="s">
        <v>31</v>
      </c>
      <c r="D17" s="55">
        <v>12497438</v>
      </c>
      <c r="E17" s="39">
        <f t="shared" si="0"/>
        <v>7947866</v>
      </c>
      <c r="F17" s="39">
        <v>0</v>
      </c>
      <c r="G17" s="39">
        <v>0</v>
      </c>
      <c r="H17" s="39">
        <v>7947866</v>
      </c>
      <c r="I17" s="57" t="s">
        <v>32</v>
      </c>
      <c r="L17" s="59"/>
    </row>
    <row r="18" spans="1:12" s="58" customFormat="1" ht="34.5" customHeight="1">
      <c r="A18" s="35">
        <v>6</v>
      </c>
      <c r="B18" s="53" t="s">
        <v>33</v>
      </c>
      <c r="C18" s="54" t="s">
        <v>34</v>
      </c>
      <c r="D18" s="55">
        <v>19227000</v>
      </c>
      <c r="E18" s="39">
        <f t="shared" si="0"/>
        <v>700000</v>
      </c>
      <c r="F18" s="39">
        <v>0</v>
      </c>
      <c r="G18" s="39">
        <v>0</v>
      </c>
      <c r="H18" s="39">
        <v>700000</v>
      </c>
      <c r="I18" s="60" t="s">
        <v>35</v>
      </c>
      <c r="L18" s="59"/>
    </row>
    <row r="19" spans="1:12" s="12" customFormat="1" ht="84" customHeight="1">
      <c r="A19" s="35">
        <v>7</v>
      </c>
      <c r="B19" s="53" t="s">
        <v>36</v>
      </c>
      <c r="C19" s="54" t="s">
        <v>37</v>
      </c>
      <c r="D19" s="56">
        <v>21000000</v>
      </c>
      <c r="E19" s="39">
        <f>SUM(F19:H19)</f>
        <v>300000</v>
      </c>
      <c r="F19" s="39">
        <v>0</v>
      </c>
      <c r="G19" s="39">
        <v>0</v>
      </c>
      <c r="H19" s="39">
        <v>300000</v>
      </c>
      <c r="I19" s="10" t="s">
        <v>38</v>
      </c>
      <c r="L19" s="13"/>
    </row>
    <row r="20" spans="1:9" ht="48" customHeight="1">
      <c r="A20" s="35">
        <v>8</v>
      </c>
      <c r="B20" s="53" t="s">
        <v>39</v>
      </c>
      <c r="C20" s="54" t="s">
        <v>40</v>
      </c>
      <c r="D20" s="56">
        <v>1262650</v>
      </c>
      <c r="E20" s="39">
        <f t="shared" si="0"/>
        <v>390197</v>
      </c>
      <c r="F20" s="39">
        <v>390197</v>
      </c>
      <c r="G20" s="39">
        <v>0</v>
      </c>
      <c r="H20" s="39"/>
      <c r="I20" s="10" t="s">
        <v>41</v>
      </c>
    </row>
    <row r="21" spans="1:9" ht="36" customHeight="1">
      <c r="A21" s="35">
        <v>9</v>
      </c>
      <c r="B21" s="53" t="s">
        <v>42</v>
      </c>
      <c r="C21" s="54" t="s">
        <v>43</v>
      </c>
      <c r="D21" s="56">
        <v>3970000</v>
      </c>
      <c r="E21" s="39">
        <f t="shared" si="0"/>
        <v>1400000</v>
      </c>
      <c r="F21" s="39">
        <v>0</v>
      </c>
      <c r="G21" s="39">
        <v>0</v>
      </c>
      <c r="H21" s="39">
        <v>1400000</v>
      </c>
      <c r="I21" s="10" t="s">
        <v>44</v>
      </c>
    </row>
    <row r="22" spans="1:12" s="12" customFormat="1" ht="36" customHeight="1">
      <c r="A22" s="35">
        <v>10</v>
      </c>
      <c r="B22" s="53" t="s">
        <v>45</v>
      </c>
      <c r="C22" s="54" t="s">
        <v>46</v>
      </c>
      <c r="D22" s="39">
        <v>1950000</v>
      </c>
      <c r="E22" s="39">
        <f aca="true" t="shared" si="1" ref="E22:E50">SUM(F22:H22)</f>
        <v>300000</v>
      </c>
      <c r="F22" s="39">
        <v>0</v>
      </c>
      <c r="G22" s="39">
        <v>0</v>
      </c>
      <c r="H22" s="39">
        <v>300000</v>
      </c>
      <c r="I22" s="10" t="s">
        <v>47</v>
      </c>
      <c r="L22" s="13"/>
    </row>
    <row r="23" spans="1:12" s="12" customFormat="1" ht="36" customHeight="1">
      <c r="A23" s="35">
        <v>11</v>
      </c>
      <c r="B23" s="53" t="s">
        <v>48</v>
      </c>
      <c r="C23" s="54" t="s">
        <v>49</v>
      </c>
      <c r="D23" s="39">
        <v>300000</v>
      </c>
      <c r="E23" s="39">
        <f>SUM(F23:H23)</f>
        <v>100000</v>
      </c>
      <c r="F23" s="39">
        <v>0</v>
      </c>
      <c r="G23" s="39">
        <v>0</v>
      </c>
      <c r="H23" s="39">
        <v>100000</v>
      </c>
      <c r="I23" s="10" t="s">
        <v>50</v>
      </c>
      <c r="L23" s="13"/>
    </row>
    <row r="24" spans="1:12" s="12" customFormat="1" ht="60.75" customHeight="1">
      <c r="A24" s="35">
        <v>12</v>
      </c>
      <c r="B24" s="53" t="s">
        <v>51</v>
      </c>
      <c r="C24" s="54" t="s">
        <v>52</v>
      </c>
      <c r="D24" s="56">
        <v>8500000</v>
      </c>
      <c r="E24" s="39">
        <f t="shared" si="1"/>
        <v>400000</v>
      </c>
      <c r="F24" s="39">
        <v>0</v>
      </c>
      <c r="G24" s="39">
        <v>0</v>
      </c>
      <c r="H24" s="39">
        <v>400000</v>
      </c>
      <c r="I24" s="10" t="s">
        <v>53</v>
      </c>
      <c r="L24" s="13"/>
    </row>
    <row r="25" spans="1:12" s="51" customFormat="1" ht="19.5" customHeight="1">
      <c r="A25" s="47"/>
      <c r="B25" s="31" t="s">
        <v>54</v>
      </c>
      <c r="C25" s="48"/>
      <c r="D25" s="61"/>
      <c r="E25" s="34">
        <f t="shared" si="1"/>
        <v>6515480</v>
      </c>
      <c r="F25" s="34">
        <f>SUM(F26:F50)</f>
        <v>6515480</v>
      </c>
      <c r="G25" s="34">
        <f>SUM(G26:G50)</f>
        <v>0</v>
      </c>
      <c r="H25" s="34">
        <f>SUM(H26:H50)</f>
        <v>0</v>
      </c>
      <c r="I25" s="50"/>
      <c r="L25" s="52"/>
    </row>
    <row r="26" spans="1:12" s="62" customFormat="1" ht="25.5" customHeight="1">
      <c r="A26" s="35">
        <v>13</v>
      </c>
      <c r="B26" s="53" t="s">
        <v>55</v>
      </c>
      <c r="C26" s="54"/>
      <c r="D26" s="56"/>
      <c r="E26" s="39">
        <f t="shared" si="1"/>
        <v>50000</v>
      </c>
      <c r="F26" s="39">
        <v>50000</v>
      </c>
      <c r="G26" s="40">
        <v>0</v>
      </c>
      <c r="H26" s="40">
        <v>0</v>
      </c>
      <c r="I26" s="10" t="s">
        <v>19</v>
      </c>
      <c r="L26" s="63"/>
    </row>
    <row r="27" spans="1:9" ht="25.5" customHeight="1">
      <c r="A27" s="35">
        <v>14</v>
      </c>
      <c r="B27" s="53" t="s">
        <v>56</v>
      </c>
      <c r="C27" s="54" t="s">
        <v>57</v>
      </c>
      <c r="D27" s="56">
        <v>1289003</v>
      </c>
      <c r="E27" s="39">
        <f t="shared" si="1"/>
        <v>300000</v>
      </c>
      <c r="F27" s="39">
        <v>300000</v>
      </c>
      <c r="G27" s="40">
        <v>0</v>
      </c>
      <c r="H27" s="40">
        <v>0</v>
      </c>
      <c r="I27" s="10" t="s">
        <v>58</v>
      </c>
    </row>
    <row r="28" spans="1:12" s="12" customFormat="1" ht="35.25" customHeight="1">
      <c r="A28" s="35">
        <v>15</v>
      </c>
      <c r="B28" s="53" t="s">
        <v>59</v>
      </c>
      <c r="C28" s="54" t="s">
        <v>60</v>
      </c>
      <c r="D28" s="56">
        <v>1220000</v>
      </c>
      <c r="E28" s="39">
        <f t="shared" si="1"/>
        <v>800000</v>
      </c>
      <c r="F28" s="39">
        <v>800000</v>
      </c>
      <c r="G28" s="39">
        <v>0</v>
      </c>
      <c r="H28" s="39">
        <v>0</v>
      </c>
      <c r="I28" s="10" t="s">
        <v>61</v>
      </c>
      <c r="L28" s="13"/>
    </row>
    <row r="29" spans="1:9" ht="37.5" customHeight="1">
      <c r="A29" s="35">
        <v>16</v>
      </c>
      <c r="B29" s="53" t="s">
        <v>62</v>
      </c>
      <c r="C29" s="54" t="s">
        <v>63</v>
      </c>
      <c r="D29" s="56">
        <v>381800</v>
      </c>
      <c r="E29" s="39">
        <f t="shared" si="1"/>
        <v>370000</v>
      </c>
      <c r="F29" s="39">
        <v>370000</v>
      </c>
      <c r="G29" s="40">
        <v>0</v>
      </c>
      <c r="H29" s="40">
        <v>0</v>
      </c>
      <c r="I29" s="10" t="s">
        <v>61</v>
      </c>
    </row>
    <row r="30" spans="1:9" ht="25.5" customHeight="1">
      <c r="A30" s="35">
        <v>17</v>
      </c>
      <c r="B30" s="53" t="s">
        <v>64</v>
      </c>
      <c r="C30" s="54" t="s">
        <v>65</v>
      </c>
      <c r="D30" s="56">
        <v>130000</v>
      </c>
      <c r="E30" s="39">
        <f t="shared" si="1"/>
        <v>130000</v>
      </c>
      <c r="F30" s="39">
        <v>130000</v>
      </c>
      <c r="G30" s="40">
        <v>0</v>
      </c>
      <c r="H30" s="40">
        <v>0</v>
      </c>
      <c r="I30" s="10">
        <v>2007</v>
      </c>
    </row>
    <row r="31" spans="1:9" ht="25.5" customHeight="1">
      <c r="A31" s="35">
        <v>18</v>
      </c>
      <c r="B31" s="53" t="s">
        <v>66</v>
      </c>
      <c r="C31" s="54" t="s">
        <v>67</v>
      </c>
      <c r="D31" s="56">
        <v>20000</v>
      </c>
      <c r="E31" s="39">
        <f t="shared" si="1"/>
        <v>20000</v>
      </c>
      <c r="F31" s="39">
        <v>20000</v>
      </c>
      <c r="G31" s="40">
        <v>0</v>
      </c>
      <c r="H31" s="40">
        <v>0</v>
      </c>
      <c r="I31" s="10" t="s">
        <v>68</v>
      </c>
    </row>
    <row r="32" spans="1:9" ht="25.5" customHeight="1">
      <c r="A32" s="35">
        <v>19</v>
      </c>
      <c r="B32" s="53" t="s">
        <v>69</v>
      </c>
      <c r="C32" s="54" t="s">
        <v>70</v>
      </c>
      <c r="D32" s="56">
        <v>70000</v>
      </c>
      <c r="E32" s="39">
        <f t="shared" si="1"/>
        <v>70000</v>
      </c>
      <c r="F32" s="39">
        <v>70000</v>
      </c>
      <c r="G32" s="40">
        <v>0</v>
      </c>
      <c r="H32" s="40">
        <v>0</v>
      </c>
      <c r="I32" s="10">
        <v>2007</v>
      </c>
    </row>
    <row r="33" spans="1:9" ht="25.5" customHeight="1">
      <c r="A33" s="35">
        <v>20</v>
      </c>
      <c r="B33" s="53" t="s">
        <v>71</v>
      </c>
      <c r="C33" s="54" t="s">
        <v>72</v>
      </c>
      <c r="D33" s="56">
        <v>330000</v>
      </c>
      <c r="E33" s="39">
        <f t="shared" si="1"/>
        <v>330000</v>
      </c>
      <c r="F33" s="39">
        <v>330000</v>
      </c>
      <c r="G33" s="40">
        <v>0</v>
      </c>
      <c r="H33" s="40">
        <v>0</v>
      </c>
      <c r="I33" s="10">
        <v>2007</v>
      </c>
    </row>
    <row r="34" spans="1:9" ht="78" customHeight="1">
      <c r="A34" s="35">
        <v>21</v>
      </c>
      <c r="B34" s="53" t="s">
        <v>73</v>
      </c>
      <c r="C34" s="54" t="s">
        <v>74</v>
      </c>
      <c r="D34" s="56">
        <v>140000</v>
      </c>
      <c r="E34" s="39">
        <f t="shared" si="1"/>
        <v>140000</v>
      </c>
      <c r="F34" s="39">
        <v>140000</v>
      </c>
      <c r="G34" s="40">
        <v>0</v>
      </c>
      <c r="H34" s="40">
        <v>0</v>
      </c>
      <c r="I34" s="10">
        <v>2007</v>
      </c>
    </row>
    <row r="35" spans="1:9" ht="25.5" customHeight="1">
      <c r="A35" s="35">
        <v>22</v>
      </c>
      <c r="B35" s="53" t="s">
        <v>75</v>
      </c>
      <c r="C35" s="54" t="s">
        <v>57</v>
      </c>
      <c r="D35" s="56">
        <v>580000</v>
      </c>
      <c r="E35" s="39">
        <f t="shared" si="1"/>
        <v>250000</v>
      </c>
      <c r="F35" s="39">
        <v>250000</v>
      </c>
      <c r="G35" s="40">
        <v>0</v>
      </c>
      <c r="H35" s="40">
        <v>0</v>
      </c>
      <c r="I35" s="10" t="s">
        <v>68</v>
      </c>
    </row>
    <row r="36" spans="1:9" ht="25.5" customHeight="1">
      <c r="A36" s="35">
        <v>23</v>
      </c>
      <c r="B36" s="53" t="s">
        <v>76</v>
      </c>
      <c r="C36" s="54" t="s">
        <v>77</v>
      </c>
      <c r="D36" s="56">
        <v>740600</v>
      </c>
      <c r="E36" s="39">
        <f t="shared" si="1"/>
        <v>10000</v>
      </c>
      <c r="F36" s="39">
        <v>10000</v>
      </c>
      <c r="G36" s="40">
        <v>0</v>
      </c>
      <c r="H36" s="40">
        <v>0</v>
      </c>
      <c r="I36" s="10" t="s">
        <v>78</v>
      </c>
    </row>
    <row r="37" spans="1:9" ht="25.5" customHeight="1">
      <c r="A37" s="35">
        <v>24</v>
      </c>
      <c r="B37" s="53" t="s">
        <v>79</v>
      </c>
      <c r="C37" s="54" t="s">
        <v>80</v>
      </c>
      <c r="D37" s="56">
        <v>70000</v>
      </c>
      <c r="E37" s="39">
        <f t="shared" si="1"/>
        <v>70000</v>
      </c>
      <c r="F37" s="39">
        <v>70000</v>
      </c>
      <c r="G37" s="40">
        <v>0</v>
      </c>
      <c r="H37" s="40">
        <v>0</v>
      </c>
      <c r="I37" s="10">
        <v>2007</v>
      </c>
    </row>
    <row r="38" spans="1:9" ht="25.5" customHeight="1">
      <c r="A38" s="35">
        <v>25</v>
      </c>
      <c r="B38" s="53" t="s">
        <v>81</v>
      </c>
      <c r="C38" s="54" t="s">
        <v>82</v>
      </c>
      <c r="D38" s="56">
        <v>155000</v>
      </c>
      <c r="E38" s="39">
        <f t="shared" si="1"/>
        <v>155000</v>
      </c>
      <c r="F38" s="39">
        <v>155000</v>
      </c>
      <c r="G38" s="40">
        <v>0</v>
      </c>
      <c r="H38" s="40">
        <v>0</v>
      </c>
      <c r="I38" s="10">
        <v>2007</v>
      </c>
    </row>
    <row r="39" spans="1:9" ht="25.5" customHeight="1">
      <c r="A39" s="35">
        <v>26</v>
      </c>
      <c r="B39" s="53" t="s">
        <v>83</v>
      </c>
      <c r="C39" s="54" t="s">
        <v>84</v>
      </c>
      <c r="D39" s="56">
        <v>117100</v>
      </c>
      <c r="E39" s="39">
        <f t="shared" si="1"/>
        <v>48000</v>
      </c>
      <c r="F39" s="39">
        <v>48000</v>
      </c>
      <c r="G39" s="40">
        <v>0</v>
      </c>
      <c r="H39" s="40">
        <v>0</v>
      </c>
      <c r="I39" s="10" t="s">
        <v>85</v>
      </c>
    </row>
    <row r="40" spans="1:9" ht="25.5" customHeight="1">
      <c r="A40" s="35">
        <v>27</v>
      </c>
      <c r="B40" s="53" t="s">
        <v>86</v>
      </c>
      <c r="C40" s="54" t="s">
        <v>87</v>
      </c>
      <c r="D40" s="56">
        <v>160000</v>
      </c>
      <c r="E40" s="39">
        <f t="shared" si="1"/>
        <v>60000</v>
      </c>
      <c r="F40" s="39">
        <v>60000</v>
      </c>
      <c r="G40" s="40">
        <v>0</v>
      </c>
      <c r="H40" s="40">
        <v>0</v>
      </c>
      <c r="I40" s="10">
        <v>2007</v>
      </c>
    </row>
    <row r="41" spans="1:9" ht="38.25" customHeight="1">
      <c r="A41" s="35">
        <v>28</v>
      </c>
      <c r="B41" s="53" t="s">
        <v>88</v>
      </c>
      <c r="C41" s="54" t="s">
        <v>89</v>
      </c>
      <c r="D41" s="56">
        <v>42000</v>
      </c>
      <c r="E41" s="39">
        <f t="shared" si="1"/>
        <v>42000</v>
      </c>
      <c r="F41" s="39">
        <v>42000</v>
      </c>
      <c r="G41" s="40">
        <v>0</v>
      </c>
      <c r="H41" s="40">
        <v>0</v>
      </c>
      <c r="I41" s="10">
        <v>2007</v>
      </c>
    </row>
    <row r="42" spans="1:9" ht="38.25" customHeight="1">
      <c r="A42" s="35">
        <v>29</v>
      </c>
      <c r="B42" s="53" t="s">
        <v>90</v>
      </c>
      <c r="C42" s="54" t="s">
        <v>65</v>
      </c>
      <c r="D42" s="56">
        <v>150000</v>
      </c>
      <c r="E42" s="39">
        <f t="shared" si="1"/>
        <v>150000</v>
      </c>
      <c r="F42" s="39">
        <v>150000</v>
      </c>
      <c r="G42" s="40">
        <v>0</v>
      </c>
      <c r="H42" s="40">
        <v>0</v>
      </c>
      <c r="I42" s="10">
        <v>2007</v>
      </c>
    </row>
    <row r="43" spans="1:9" ht="38.25" customHeight="1">
      <c r="A43" s="35">
        <v>30</v>
      </c>
      <c r="B43" s="53" t="s">
        <v>91</v>
      </c>
      <c r="C43" s="54" t="s">
        <v>92</v>
      </c>
      <c r="D43" s="56">
        <v>45000</v>
      </c>
      <c r="E43" s="39">
        <f t="shared" si="1"/>
        <v>45000</v>
      </c>
      <c r="F43" s="39">
        <v>45000</v>
      </c>
      <c r="G43" s="40">
        <v>0</v>
      </c>
      <c r="H43" s="40">
        <v>0</v>
      </c>
      <c r="I43" s="10">
        <v>2007</v>
      </c>
    </row>
    <row r="44" spans="1:9" ht="62.25" customHeight="1">
      <c r="A44" s="35">
        <v>31</v>
      </c>
      <c r="B44" s="53" t="s">
        <v>93</v>
      </c>
      <c r="C44" s="54" t="s">
        <v>94</v>
      </c>
      <c r="D44" s="56">
        <v>60000</v>
      </c>
      <c r="E44" s="39">
        <f t="shared" si="1"/>
        <v>60000</v>
      </c>
      <c r="F44" s="39">
        <v>60000</v>
      </c>
      <c r="G44" s="40">
        <v>0</v>
      </c>
      <c r="H44" s="40">
        <v>0</v>
      </c>
      <c r="I44" s="10">
        <v>2007</v>
      </c>
    </row>
    <row r="45" spans="1:9" ht="50.25" customHeight="1">
      <c r="A45" s="35">
        <v>32</v>
      </c>
      <c r="B45" s="53" t="s">
        <v>95</v>
      </c>
      <c r="C45" s="54" t="s">
        <v>96</v>
      </c>
      <c r="D45" s="56">
        <v>320000</v>
      </c>
      <c r="E45" s="39">
        <f t="shared" si="1"/>
        <v>320000</v>
      </c>
      <c r="F45" s="39">
        <v>320000</v>
      </c>
      <c r="G45" s="40">
        <v>0</v>
      </c>
      <c r="H45" s="40">
        <v>0</v>
      </c>
      <c r="I45" s="10">
        <v>2007</v>
      </c>
    </row>
    <row r="46" spans="1:9" ht="43.5" customHeight="1">
      <c r="A46" s="35">
        <v>33</v>
      </c>
      <c r="B46" s="53" t="s">
        <v>97</v>
      </c>
      <c r="C46" s="54" t="s">
        <v>98</v>
      </c>
      <c r="D46" s="56">
        <v>150000</v>
      </c>
      <c r="E46" s="39">
        <f t="shared" si="1"/>
        <v>150000</v>
      </c>
      <c r="F46" s="39">
        <v>150000</v>
      </c>
      <c r="G46" s="40">
        <v>0</v>
      </c>
      <c r="H46" s="40">
        <v>0</v>
      </c>
      <c r="I46" s="10">
        <v>2007</v>
      </c>
    </row>
    <row r="47" spans="1:9" ht="50.25" customHeight="1">
      <c r="A47" s="35">
        <v>34</v>
      </c>
      <c r="B47" s="53" t="s">
        <v>99</v>
      </c>
      <c r="C47" s="54" t="s">
        <v>100</v>
      </c>
      <c r="D47" s="56">
        <v>300000</v>
      </c>
      <c r="E47" s="39">
        <f t="shared" si="1"/>
        <v>300000</v>
      </c>
      <c r="F47" s="39">
        <v>300000</v>
      </c>
      <c r="G47" s="40">
        <v>0</v>
      </c>
      <c r="H47" s="40">
        <v>0</v>
      </c>
      <c r="I47" s="10">
        <v>2007</v>
      </c>
    </row>
    <row r="48" spans="1:9" ht="50.25" customHeight="1">
      <c r="A48" s="35">
        <v>35</v>
      </c>
      <c r="B48" s="53" t="s">
        <v>101</v>
      </c>
      <c r="C48" s="54" t="s">
        <v>102</v>
      </c>
      <c r="D48" s="56">
        <v>150000</v>
      </c>
      <c r="E48" s="39">
        <f t="shared" si="1"/>
        <v>150000</v>
      </c>
      <c r="F48" s="39">
        <v>150000</v>
      </c>
      <c r="G48" s="40">
        <v>0</v>
      </c>
      <c r="H48" s="40">
        <v>0</v>
      </c>
      <c r="I48" s="10">
        <v>2007</v>
      </c>
    </row>
    <row r="49" spans="1:9" ht="35.25" customHeight="1">
      <c r="A49" s="35">
        <v>36</v>
      </c>
      <c r="B49" s="53" t="s">
        <v>103</v>
      </c>
      <c r="C49" s="54" t="s">
        <v>104</v>
      </c>
      <c r="D49" s="56">
        <v>3300000</v>
      </c>
      <c r="E49" s="39">
        <f t="shared" si="1"/>
        <v>1026000</v>
      </c>
      <c r="F49" s="39">
        <v>1026000</v>
      </c>
      <c r="G49" s="39">
        <v>0</v>
      </c>
      <c r="H49" s="39">
        <v>0</v>
      </c>
      <c r="I49" s="10" t="s">
        <v>105</v>
      </c>
    </row>
    <row r="50" spans="1:9" ht="72.75" customHeight="1">
      <c r="A50" s="35">
        <v>37</v>
      </c>
      <c r="B50" s="36" t="s">
        <v>106</v>
      </c>
      <c r="C50" s="37" t="s">
        <v>107</v>
      </c>
      <c r="D50" s="56">
        <v>2358016</v>
      </c>
      <c r="E50" s="39">
        <f t="shared" si="1"/>
        <v>1469480</v>
      </c>
      <c r="F50" s="39">
        <v>1469480</v>
      </c>
      <c r="G50" s="40">
        <v>0</v>
      </c>
      <c r="H50" s="40">
        <v>0</v>
      </c>
      <c r="I50" s="10" t="s">
        <v>108</v>
      </c>
    </row>
    <row r="51" spans="1:12" s="27" customFormat="1" ht="18.75" customHeight="1">
      <c r="A51" s="43"/>
      <c r="B51" s="22" t="s">
        <v>109</v>
      </c>
      <c r="C51" s="44"/>
      <c r="D51" s="64"/>
      <c r="E51" s="25">
        <f>SUM(F51:G51)</f>
        <v>3000000</v>
      </c>
      <c r="F51" s="25">
        <f>SUM(F52,F54,F56)</f>
        <v>2400000</v>
      </c>
      <c r="G51" s="25">
        <f>SUM(G52,G54,G56)</f>
        <v>600000</v>
      </c>
      <c r="H51" s="25">
        <f>SUM(H52,H54,H56)</f>
        <v>0</v>
      </c>
      <c r="I51" s="46"/>
      <c r="L51" s="28"/>
    </row>
    <row r="52" spans="1:12" s="51" customFormat="1" ht="24" customHeight="1">
      <c r="A52" s="47"/>
      <c r="B52" s="31" t="s">
        <v>110</v>
      </c>
      <c r="C52" s="48"/>
      <c r="D52" s="61"/>
      <c r="E52" s="34">
        <f aca="true" t="shared" si="2" ref="E52:E90">SUM(F52:H52)</f>
        <v>1000000</v>
      </c>
      <c r="F52" s="34">
        <f>SUM(F53)</f>
        <v>1000000</v>
      </c>
      <c r="G52" s="34">
        <v>0</v>
      </c>
      <c r="H52" s="34">
        <v>0</v>
      </c>
      <c r="I52" s="50"/>
      <c r="L52" s="52"/>
    </row>
    <row r="53" spans="1:9" ht="36" customHeight="1">
      <c r="A53" s="35">
        <v>38</v>
      </c>
      <c r="B53" s="53" t="s">
        <v>111</v>
      </c>
      <c r="C53" s="65"/>
      <c r="D53" s="38"/>
      <c r="E53" s="39">
        <f t="shared" si="2"/>
        <v>1000000</v>
      </c>
      <c r="F53" s="39">
        <v>1000000</v>
      </c>
      <c r="G53" s="66">
        <f>SUM(G56,G61)</f>
        <v>0</v>
      </c>
      <c r="H53" s="39">
        <v>0</v>
      </c>
      <c r="I53" s="10" t="s">
        <v>19</v>
      </c>
    </row>
    <row r="54" spans="1:12" s="51" customFormat="1" ht="24" customHeight="1">
      <c r="A54" s="47"/>
      <c r="B54" s="31" t="s">
        <v>112</v>
      </c>
      <c r="C54" s="48"/>
      <c r="D54" s="61"/>
      <c r="E54" s="34">
        <f t="shared" si="2"/>
        <v>600000</v>
      </c>
      <c r="F54" s="34">
        <f>SUM(F55)</f>
        <v>0</v>
      </c>
      <c r="G54" s="34">
        <f>SUM(G55)</f>
        <v>600000</v>
      </c>
      <c r="H54" s="34">
        <f>SUM(H55)</f>
        <v>0</v>
      </c>
      <c r="I54" s="50"/>
      <c r="L54" s="52"/>
    </row>
    <row r="55" spans="1:9" ht="24" customHeight="1">
      <c r="A55" s="35">
        <v>39</v>
      </c>
      <c r="B55" s="53" t="s">
        <v>113</v>
      </c>
      <c r="C55" s="65"/>
      <c r="D55" s="38"/>
      <c r="E55" s="39">
        <f t="shared" si="2"/>
        <v>600000</v>
      </c>
      <c r="F55" s="39"/>
      <c r="G55" s="39">
        <v>600000</v>
      </c>
      <c r="H55" s="39">
        <v>0</v>
      </c>
      <c r="I55" s="10" t="s">
        <v>19</v>
      </c>
    </row>
    <row r="56" spans="1:12" s="51" customFormat="1" ht="18.75" customHeight="1">
      <c r="A56" s="47"/>
      <c r="B56" s="31" t="s">
        <v>114</v>
      </c>
      <c r="C56" s="48"/>
      <c r="D56" s="61"/>
      <c r="E56" s="34">
        <f t="shared" si="2"/>
        <v>1400000</v>
      </c>
      <c r="F56" s="34">
        <f>SUM(F57)</f>
        <v>1400000</v>
      </c>
      <c r="G56" s="34">
        <f>SUM(G57)</f>
        <v>0</v>
      </c>
      <c r="H56" s="34">
        <f>SUM(H57)</f>
        <v>0</v>
      </c>
      <c r="I56" s="50"/>
      <c r="L56" s="52"/>
    </row>
    <row r="57" spans="1:9" ht="24" customHeight="1">
      <c r="A57" s="35">
        <v>40</v>
      </c>
      <c r="B57" s="53" t="s">
        <v>115</v>
      </c>
      <c r="C57" s="54"/>
      <c r="D57" s="67"/>
      <c r="E57" s="39">
        <f t="shared" si="2"/>
        <v>1400000</v>
      </c>
      <c r="F57" s="39">
        <v>1400000</v>
      </c>
      <c r="G57" s="39">
        <v>0</v>
      </c>
      <c r="H57" s="39">
        <v>0</v>
      </c>
      <c r="I57" s="10" t="s">
        <v>19</v>
      </c>
    </row>
    <row r="58" spans="1:12" s="27" customFormat="1" ht="18.75" customHeight="1">
      <c r="A58" s="43"/>
      <c r="B58" s="68" t="s">
        <v>116</v>
      </c>
      <c r="C58" s="44"/>
      <c r="D58" s="64"/>
      <c r="E58" s="25">
        <f>SUM(F58:H58)</f>
        <v>140000</v>
      </c>
      <c r="F58" s="25">
        <f>SUM(F59)</f>
        <v>0</v>
      </c>
      <c r="G58" s="25">
        <f>SUM(G59)</f>
        <v>140000</v>
      </c>
      <c r="H58" s="25">
        <f>SUM(H59)</f>
        <v>0</v>
      </c>
      <c r="I58" s="46"/>
      <c r="L58" s="28"/>
    </row>
    <row r="59" spans="1:12" s="51" customFormat="1" ht="18.75" customHeight="1">
      <c r="A59" s="47"/>
      <c r="B59" s="31" t="s">
        <v>117</v>
      </c>
      <c r="C59" s="48"/>
      <c r="D59" s="61"/>
      <c r="E59" s="34">
        <f>SUM(F59:H59)</f>
        <v>140000</v>
      </c>
      <c r="F59" s="34">
        <f>SUM(F60)</f>
        <v>0</v>
      </c>
      <c r="G59" s="34">
        <f>SUM(G60)</f>
        <v>140000</v>
      </c>
      <c r="H59" s="34">
        <f>SUM(H60)</f>
        <v>0</v>
      </c>
      <c r="I59" s="50"/>
      <c r="L59" s="52"/>
    </row>
    <row r="60" spans="1:9" ht="38.25" customHeight="1">
      <c r="A60" s="35">
        <v>41</v>
      </c>
      <c r="B60" s="53" t="s">
        <v>118</v>
      </c>
      <c r="C60" s="54" t="s">
        <v>119</v>
      </c>
      <c r="D60" s="38"/>
      <c r="E60" s="39">
        <f>SUM(F60:H60)</f>
        <v>140000</v>
      </c>
      <c r="F60" s="39">
        <v>0</v>
      </c>
      <c r="G60" s="39">
        <v>140000</v>
      </c>
      <c r="H60" s="39">
        <v>0</v>
      </c>
      <c r="I60" s="10">
        <v>2007</v>
      </c>
    </row>
    <row r="61" spans="1:12" s="27" customFormat="1" ht="18.75" customHeight="1">
      <c r="A61" s="43"/>
      <c r="B61" s="68" t="s">
        <v>120</v>
      </c>
      <c r="C61" s="44"/>
      <c r="D61" s="64"/>
      <c r="E61" s="25">
        <f t="shared" si="2"/>
        <v>1325000</v>
      </c>
      <c r="F61" s="25">
        <f>SUM(F62)</f>
        <v>1325000</v>
      </c>
      <c r="G61" s="25">
        <f>SUM(G62)</f>
        <v>0</v>
      </c>
      <c r="H61" s="25">
        <f>SUM(H62)</f>
        <v>0</v>
      </c>
      <c r="I61" s="46"/>
      <c r="L61" s="28"/>
    </row>
    <row r="62" spans="1:12" s="51" customFormat="1" ht="24" customHeight="1">
      <c r="A62" s="47"/>
      <c r="B62" s="31" t="s">
        <v>121</v>
      </c>
      <c r="C62" s="48"/>
      <c r="D62" s="61"/>
      <c r="E62" s="34">
        <f t="shared" si="2"/>
        <v>1325000</v>
      </c>
      <c r="F62" s="34">
        <f>SUM(F63:F67)</f>
        <v>1325000</v>
      </c>
      <c r="G62" s="34">
        <f>SUM(G63:G67)</f>
        <v>0</v>
      </c>
      <c r="H62" s="34">
        <f>SUM(H63:H67)</f>
        <v>0</v>
      </c>
      <c r="I62" s="50"/>
      <c r="L62" s="52"/>
    </row>
    <row r="63" spans="1:9" ht="18.75" customHeight="1">
      <c r="A63" s="35">
        <v>42</v>
      </c>
      <c r="B63" s="53" t="s">
        <v>122</v>
      </c>
      <c r="C63" s="54" t="s">
        <v>123</v>
      </c>
      <c r="D63" s="38"/>
      <c r="E63" s="39">
        <f t="shared" si="2"/>
        <v>250000</v>
      </c>
      <c r="F63" s="39">
        <v>250000</v>
      </c>
      <c r="G63" s="40">
        <v>0</v>
      </c>
      <c r="H63" s="40">
        <v>0</v>
      </c>
      <c r="I63" s="10" t="s">
        <v>19</v>
      </c>
    </row>
    <row r="64" spans="1:9" ht="60.75" customHeight="1">
      <c r="A64" s="35">
        <v>43</v>
      </c>
      <c r="B64" s="53" t="s">
        <v>124</v>
      </c>
      <c r="C64" s="54" t="s">
        <v>125</v>
      </c>
      <c r="D64" s="56">
        <v>3474144</v>
      </c>
      <c r="E64" s="39">
        <f>SUM(F64:H64)</f>
        <v>600000</v>
      </c>
      <c r="F64" s="39">
        <v>600000</v>
      </c>
      <c r="G64" s="39">
        <v>0</v>
      </c>
      <c r="H64" s="39">
        <v>0</v>
      </c>
      <c r="I64" s="10" t="s">
        <v>58</v>
      </c>
    </row>
    <row r="65" spans="1:9" ht="25.5" customHeight="1">
      <c r="A65" s="35">
        <v>44</v>
      </c>
      <c r="B65" s="53" t="s">
        <v>126</v>
      </c>
      <c r="C65" s="54" t="s">
        <v>127</v>
      </c>
      <c r="D65" s="56">
        <v>400000</v>
      </c>
      <c r="E65" s="39">
        <f t="shared" si="2"/>
        <v>400000</v>
      </c>
      <c r="F65" s="39">
        <v>400000</v>
      </c>
      <c r="G65" s="40">
        <v>0</v>
      </c>
      <c r="H65" s="40">
        <v>0</v>
      </c>
      <c r="I65" s="10">
        <v>2007</v>
      </c>
    </row>
    <row r="66" spans="1:9" ht="23.25" customHeight="1">
      <c r="A66" s="35">
        <v>45</v>
      </c>
      <c r="B66" s="53" t="s">
        <v>128</v>
      </c>
      <c r="C66" s="54" t="s">
        <v>46</v>
      </c>
      <c r="D66" s="56">
        <v>300000</v>
      </c>
      <c r="E66" s="39">
        <f t="shared" si="2"/>
        <v>25000</v>
      </c>
      <c r="F66" s="39">
        <v>25000</v>
      </c>
      <c r="G66" s="40">
        <v>0</v>
      </c>
      <c r="H66" s="40">
        <v>0</v>
      </c>
      <c r="I66" s="10" t="s">
        <v>50</v>
      </c>
    </row>
    <row r="67" spans="1:9" ht="45.75" customHeight="1">
      <c r="A67" s="35">
        <v>46</v>
      </c>
      <c r="B67" s="53" t="s">
        <v>129</v>
      </c>
      <c r="C67" s="54" t="s">
        <v>130</v>
      </c>
      <c r="D67" s="38"/>
      <c r="E67" s="39">
        <f t="shared" si="2"/>
        <v>50000</v>
      </c>
      <c r="F67" s="39">
        <v>50000</v>
      </c>
      <c r="G67" s="40">
        <v>0</v>
      </c>
      <c r="H67" s="40">
        <v>0</v>
      </c>
      <c r="I67" s="10">
        <v>2007</v>
      </c>
    </row>
    <row r="68" spans="1:12" s="27" customFormat="1" ht="24" customHeight="1">
      <c r="A68" s="43"/>
      <c r="B68" s="22" t="s">
        <v>131</v>
      </c>
      <c r="C68" s="44"/>
      <c r="D68" s="64"/>
      <c r="E68" s="25">
        <f t="shared" si="2"/>
        <v>1658000</v>
      </c>
      <c r="F68" s="25">
        <f>SUM(F69,F75,F77,F79)</f>
        <v>463000</v>
      </c>
      <c r="G68" s="25">
        <f>SUM(G69,G75,G77,G79)</f>
        <v>160000</v>
      </c>
      <c r="H68" s="25">
        <f>SUM(H69,H75,H77,H79)</f>
        <v>1035000</v>
      </c>
      <c r="I68" s="46"/>
      <c r="L68" s="28"/>
    </row>
    <row r="69" spans="1:12" s="51" customFormat="1" ht="21.75" customHeight="1">
      <c r="A69" s="47"/>
      <c r="B69" s="31" t="s">
        <v>132</v>
      </c>
      <c r="C69" s="48"/>
      <c r="D69" s="61"/>
      <c r="E69" s="34">
        <f t="shared" si="2"/>
        <v>160000</v>
      </c>
      <c r="F69" s="34">
        <f>SUM(F70:F74)</f>
        <v>0</v>
      </c>
      <c r="G69" s="34">
        <f>SUM(G70:G74)</f>
        <v>160000</v>
      </c>
      <c r="H69" s="34">
        <f>SUM(H70:H74)</f>
        <v>0</v>
      </c>
      <c r="I69" s="50"/>
      <c r="L69" s="52"/>
    </row>
    <row r="70" spans="1:12" s="12" customFormat="1" ht="25.5" customHeight="1">
      <c r="A70" s="35">
        <v>47</v>
      </c>
      <c r="B70" s="53" t="s">
        <v>133</v>
      </c>
      <c r="C70" s="54"/>
      <c r="D70" s="56"/>
      <c r="E70" s="39">
        <f t="shared" si="2"/>
        <v>30000</v>
      </c>
      <c r="F70" s="39">
        <v>0</v>
      </c>
      <c r="G70" s="39">
        <v>30000</v>
      </c>
      <c r="H70" s="39">
        <v>0</v>
      </c>
      <c r="I70" s="10">
        <v>2007</v>
      </c>
      <c r="L70" s="13"/>
    </row>
    <row r="71" spans="1:12" s="12" customFormat="1" ht="33.75" customHeight="1">
      <c r="A71" s="35">
        <v>48</v>
      </c>
      <c r="B71" s="53" t="s">
        <v>134</v>
      </c>
      <c r="C71" s="54"/>
      <c r="D71" s="56"/>
      <c r="E71" s="39">
        <f t="shared" si="2"/>
        <v>10000</v>
      </c>
      <c r="F71" s="39">
        <v>0</v>
      </c>
      <c r="G71" s="39">
        <v>10000</v>
      </c>
      <c r="H71" s="39">
        <v>0</v>
      </c>
      <c r="I71" s="10">
        <v>2007</v>
      </c>
      <c r="L71" s="13"/>
    </row>
    <row r="72" spans="1:12" s="12" customFormat="1" ht="25.5" customHeight="1">
      <c r="A72" s="35">
        <v>49</v>
      </c>
      <c r="B72" s="53" t="s">
        <v>135</v>
      </c>
      <c r="C72" s="54"/>
      <c r="D72" s="56"/>
      <c r="E72" s="39">
        <f t="shared" si="2"/>
        <v>10000</v>
      </c>
      <c r="F72" s="39">
        <v>0</v>
      </c>
      <c r="G72" s="39">
        <v>10000</v>
      </c>
      <c r="H72" s="39">
        <v>0</v>
      </c>
      <c r="I72" s="10">
        <v>2007</v>
      </c>
      <c r="L72" s="13"/>
    </row>
    <row r="73" spans="1:12" s="12" customFormat="1" ht="25.5" customHeight="1">
      <c r="A73" s="35">
        <v>50</v>
      </c>
      <c r="B73" s="53" t="s">
        <v>136</v>
      </c>
      <c r="C73" s="54"/>
      <c r="D73" s="56"/>
      <c r="E73" s="39">
        <f t="shared" si="2"/>
        <v>50000</v>
      </c>
      <c r="F73" s="39">
        <v>0</v>
      </c>
      <c r="G73" s="39">
        <v>50000</v>
      </c>
      <c r="H73" s="39">
        <v>0</v>
      </c>
      <c r="I73" s="10">
        <v>2007</v>
      </c>
      <c r="L73" s="13"/>
    </row>
    <row r="74" spans="1:12" s="12" customFormat="1" ht="25.5" customHeight="1">
      <c r="A74" s="35">
        <v>51</v>
      </c>
      <c r="B74" s="53" t="s">
        <v>137</v>
      </c>
      <c r="C74" s="54"/>
      <c r="D74" s="56"/>
      <c r="E74" s="39">
        <f t="shared" si="2"/>
        <v>60000</v>
      </c>
      <c r="F74" s="39">
        <v>0</v>
      </c>
      <c r="G74" s="39">
        <v>60000</v>
      </c>
      <c r="H74" s="39">
        <v>0</v>
      </c>
      <c r="I74" s="10">
        <v>2007</v>
      </c>
      <c r="L74" s="13"/>
    </row>
    <row r="75" spans="1:12" s="51" customFormat="1" ht="24" customHeight="1">
      <c r="A75" s="47"/>
      <c r="B75" s="31" t="s">
        <v>138</v>
      </c>
      <c r="C75" s="48"/>
      <c r="D75" s="61"/>
      <c r="E75" s="34">
        <f>SUM(F75:H75)</f>
        <v>1220000</v>
      </c>
      <c r="F75" s="34">
        <f>SUM(F76)</f>
        <v>200000</v>
      </c>
      <c r="G75" s="34">
        <f>SUM(G76)</f>
        <v>0</v>
      </c>
      <c r="H75" s="34">
        <f>SUM(H76)</f>
        <v>1020000</v>
      </c>
      <c r="I75" s="50"/>
      <c r="L75" s="52"/>
    </row>
    <row r="76" spans="1:12" s="12" customFormat="1" ht="25.5" customHeight="1">
      <c r="A76" s="35">
        <v>52</v>
      </c>
      <c r="B76" s="53" t="s">
        <v>139</v>
      </c>
      <c r="C76" s="54"/>
      <c r="D76" s="39"/>
      <c r="E76" s="39">
        <f>SUM(F76:H76)</f>
        <v>1220000</v>
      </c>
      <c r="F76" s="39">
        <v>200000</v>
      </c>
      <c r="G76" s="39">
        <v>0</v>
      </c>
      <c r="H76" s="39">
        <v>1020000</v>
      </c>
      <c r="I76" s="10">
        <v>2007</v>
      </c>
      <c r="L76" s="13"/>
    </row>
    <row r="77" spans="1:12" s="62" customFormat="1" ht="18" customHeight="1">
      <c r="A77" s="47"/>
      <c r="B77" s="31" t="s">
        <v>140</v>
      </c>
      <c r="C77" s="69"/>
      <c r="D77" s="70"/>
      <c r="E77" s="70">
        <f t="shared" si="2"/>
        <v>15000</v>
      </c>
      <c r="F77" s="70">
        <f>SUM(F78:F78)</f>
        <v>0</v>
      </c>
      <c r="G77" s="70">
        <f>SUM(G78:G78)</f>
        <v>0</v>
      </c>
      <c r="H77" s="70">
        <f>SUM(H78:H78)</f>
        <v>15000</v>
      </c>
      <c r="I77" s="50"/>
      <c r="L77" s="63"/>
    </row>
    <row r="78" spans="1:12" s="12" customFormat="1" ht="36" customHeight="1">
      <c r="A78" s="35">
        <v>53</v>
      </c>
      <c r="B78" s="71" t="s">
        <v>141</v>
      </c>
      <c r="C78" s="54" t="s">
        <v>142</v>
      </c>
      <c r="D78" s="39">
        <v>15000</v>
      </c>
      <c r="E78" s="39">
        <f t="shared" si="2"/>
        <v>15000</v>
      </c>
      <c r="F78" s="39">
        <v>0</v>
      </c>
      <c r="G78" s="39">
        <v>0</v>
      </c>
      <c r="H78" s="39">
        <v>15000</v>
      </c>
      <c r="I78" s="10">
        <v>2007</v>
      </c>
      <c r="L78" s="13"/>
    </row>
    <row r="79" spans="1:12" s="51" customFormat="1" ht="18" customHeight="1">
      <c r="A79" s="47"/>
      <c r="B79" s="31" t="s">
        <v>143</v>
      </c>
      <c r="C79" s="48"/>
      <c r="D79" s="61"/>
      <c r="E79" s="34">
        <f t="shared" si="2"/>
        <v>263000</v>
      </c>
      <c r="F79" s="34">
        <f>SUM(F80:F82)</f>
        <v>263000</v>
      </c>
      <c r="G79" s="34">
        <f>SUM(G80:G81)</f>
        <v>0</v>
      </c>
      <c r="H79" s="34">
        <f>SUM(H80:H81)</f>
        <v>0</v>
      </c>
      <c r="I79" s="50"/>
      <c r="L79" s="52"/>
    </row>
    <row r="80" spans="1:9" ht="18" customHeight="1">
      <c r="A80" s="35">
        <v>54</v>
      </c>
      <c r="B80" s="53" t="s">
        <v>144</v>
      </c>
      <c r="C80" s="54"/>
      <c r="D80" s="38"/>
      <c r="E80" s="39">
        <f t="shared" si="2"/>
        <v>200000</v>
      </c>
      <c r="F80" s="39">
        <v>200000</v>
      </c>
      <c r="G80" s="40">
        <v>0</v>
      </c>
      <c r="H80" s="40">
        <v>0</v>
      </c>
      <c r="I80" s="10" t="s">
        <v>19</v>
      </c>
    </row>
    <row r="81" spans="1:9" ht="25.5" customHeight="1">
      <c r="A81" s="35">
        <v>55</v>
      </c>
      <c r="B81" s="53" t="s">
        <v>145</v>
      </c>
      <c r="C81" s="54" t="s">
        <v>146</v>
      </c>
      <c r="D81" s="38"/>
      <c r="E81" s="39">
        <f t="shared" si="2"/>
        <v>27000</v>
      </c>
      <c r="F81" s="39">
        <v>27000</v>
      </c>
      <c r="G81" s="40">
        <v>0</v>
      </c>
      <c r="H81" s="40">
        <v>0</v>
      </c>
      <c r="I81" s="10" t="s">
        <v>19</v>
      </c>
    </row>
    <row r="82" spans="1:12" s="12" customFormat="1" ht="18" customHeight="1">
      <c r="A82" s="35">
        <v>56</v>
      </c>
      <c r="B82" s="71" t="s">
        <v>147</v>
      </c>
      <c r="C82" s="54"/>
      <c r="D82" s="39"/>
      <c r="E82" s="39">
        <f>SUM(F82:H82)</f>
        <v>36000</v>
      </c>
      <c r="F82" s="39">
        <v>36000</v>
      </c>
      <c r="G82" s="39">
        <v>0</v>
      </c>
      <c r="H82" s="39"/>
      <c r="I82" s="10">
        <v>2007</v>
      </c>
      <c r="L82" s="13"/>
    </row>
    <row r="83" spans="1:12" s="27" customFormat="1" ht="18" customHeight="1">
      <c r="A83" s="43"/>
      <c r="B83" s="22" t="s">
        <v>148</v>
      </c>
      <c r="C83" s="44"/>
      <c r="D83" s="64"/>
      <c r="E83" s="25">
        <f t="shared" si="2"/>
        <v>840000</v>
      </c>
      <c r="F83" s="25">
        <f aca="true" t="shared" si="3" ref="F83:H84">SUM(F84)</f>
        <v>840000</v>
      </c>
      <c r="G83" s="25">
        <f t="shared" si="3"/>
        <v>0</v>
      </c>
      <c r="H83" s="25">
        <f t="shared" si="3"/>
        <v>0</v>
      </c>
      <c r="I83" s="46"/>
      <c r="L83" s="28"/>
    </row>
    <row r="84" spans="1:12" s="51" customFormat="1" ht="18" customHeight="1">
      <c r="A84" s="47"/>
      <c r="B84" s="31" t="s">
        <v>149</v>
      </c>
      <c r="C84" s="48"/>
      <c r="D84" s="61"/>
      <c r="E84" s="34">
        <f t="shared" si="2"/>
        <v>840000</v>
      </c>
      <c r="F84" s="34">
        <f t="shared" si="3"/>
        <v>840000</v>
      </c>
      <c r="G84" s="34">
        <f t="shared" si="3"/>
        <v>0</v>
      </c>
      <c r="H84" s="34">
        <f t="shared" si="3"/>
        <v>0</v>
      </c>
      <c r="I84" s="50"/>
      <c r="L84" s="52"/>
    </row>
    <row r="85" spans="1:12" s="12" customFormat="1" ht="18" customHeight="1">
      <c r="A85" s="35">
        <v>57</v>
      </c>
      <c r="B85" s="53" t="s">
        <v>150</v>
      </c>
      <c r="C85" s="54"/>
      <c r="D85" s="56"/>
      <c r="E85" s="39">
        <f t="shared" si="2"/>
        <v>840000</v>
      </c>
      <c r="F85" s="39">
        <v>840000</v>
      </c>
      <c r="G85" s="39">
        <v>0</v>
      </c>
      <c r="H85" s="39">
        <v>0</v>
      </c>
      <c r="I85" s="10">
        <v>2007</v>
      </c>
      <c r="L85" s="13"/>
    </row>
    <row r="86" spans="1:12" s="27" customFormat="1" ht="18" customHeight="1">
      <c r="A86" s="43"/>
      <c r="B86" s="22" t="s">
        <v>151</v>
      </c>
      <c r="C86" s="44"/>
      <c r="D86" s="64"/>
      <c r="E86" s="25">
        <f t="shared" si="2"/>
        <v>23291525</v>
      </c>
      <c r="F86" s="25">
        <f>SUM(F87,F91,F94,F96,F99)</f>
        <v>18342335</v>
      </c>
      <c r="G86" s="25">
        <f>SUM(G87,G91,G94,G96,G99)</f>
        <v>0</v>
      </c>
      <c r="H86" s="25">
        <f>SUM(H87,H91,H94,H96,H99)</f>
        <v>4949190</v>
      </c>
      <c r="I86" s="46"/>
      <c r="L86" s="28"/>
    </row>
    <row r="87" spans="1:12" s="51" customFormat="1" ht="18" customHeight="1">
      <c r="A87" s="47"/>
      <c r="B87" s="31" t="s">
        <v>152</v>
      </c>
      <c r="C87" s="48"/>
      <c r="D87" s="61"/>
      <c r="E87" s="34">
        <f t="shared" si="2"/>
        <v>9029335</v>
      </c>
      <c r="F87" s="34">
        <f>SUM(F88:F90)</f>
        <v>9029335</v>
      </c>
      <c r="G87" s="34">
        <f>SUM(G88:G90)</f>
        <v>0</v>
      </c>
      <c r="H87" s="34">
        <f>SUM(H88:H90)</f>
        <v>0</v>
      </c>
      <c r="I87" s="50"/>
      <c r="L87" s="52"/>
    </row>
    <row r="88" spans="1:9" ht="33.75" customHeight="1">
      <c r="A88" s="35">
        <v>58</v>
      </c>
      <c r="B88" s="53" t="s">
        <v>153</v>
      </c>
      <c r="C88" s="54" t="s">
        <v>154</v>
      </c>
      <c r="D88" s="55">
        <v>22187122</v>
      </c>
      <c r="E88" s="39">
        <f t="shared" si="2"/>
        <v>8179335</v>
      </c>
      <c r="F88" s="39">
        <v>8179335</v>
      </c>
      <c r="G88" s="40">
        <v>0</v>
      </c>
      <c r="H88" s="39">
        <v>0</v>
      </c>
      <c r="I88" s="10" t="s">
        <v>105</v>
      </c>
    </row>
    <row r="89" spans="1:9" ht="25.5" customHeight="1">
      <c r="A89" s="35">
        <v>59</v>
      </c>
      <c r="B89" s="53" t="s">
        <v>155</v>
      </c>
      <c r="C89" s="54" t="s">
        <v>156</v>
      </c>
      <c r="D89" s="56">
        <v>1500000</v>
      </c>
      <c r="E89" s="39">
        <f t="shared" si="2"/>
        <v>750000</v>
      </c>
      <c r="F89" s="39">
        <v>750000</v>
      </c>
      <c r="G89" s="39">
        <v>0</v>
      </c>
      <c r="H89" s="39">
        <v>0</v>
      </c>
      <c r="I89" s="10" t="s">
        <v>50</v>
      </c>
    </row>
    <row r="90" spans="1:12" s="12" customFormat="1" ht="25.5" customHeight="1">
      <c r="A90" s="35">
        <v>60</v>
      </c>
      <c r="B90" s="53" t="s">
        <v>157</v>
      </c>
      <c r="C90" s="54" t="s">
        <v>46</v>
      </c>
      <c r="D90" s="56">
        <v>2400000</v>
      </c>
      <c r="E90" s="39">
        <f t="shared" si="2"/>
        <v>100000</v>
      </c>
      <c r="F90" s="39">
        <v>100000</v>
      </c>
      <c r="G90" s="39">
        <v>0</v>
      </c>
      <c r="H90" s="39">
        <v>0</v>
      </c>
      <c r="I90" s="10" t="s">
        <v>158</v>
      </c>
      <c r="L90" s="13"/>
    </row>
    <row r="91" spans="1:12" s="51" customFormat="1" ht="18" customHeight="1">
      <c r="A91" s="47"/>
      <c r="B91" s="31" t="s">
        <v>159</v>
      </c>
      <c r="C91" s="48"/>
      <c r="D91" s="61"/>
      <c r="E91" s="34">
        <f aca="true" t="shared" si="4" ref="E91:E98">SUM(F91:H91)</f>
        <v>7713000</v>
      </c>
      <c r="F91" s="34">
        <f>SUM(F92:F93)</f>
        <v>7713000</v>
      </c>
      <c r="G91" s="34">
        <f>SUM(G92:G93)</f>
        <v>0</v>
      </c>
      <c r="H91" s="34">
        <v>0</v>
      </c>
      <c r="I91" s="50"/>
      <c r="L91" s="52"/>
    </row>
    <row r="92" spans="1:9" ht="60" customHeight="1">
      <c r="A92" s="35">
        <v>61</v>
      </c>
      <c r="B92" s="53" t="s">
        <v>160</v>
      </c>
      <c r="C92" s="54" t="s">
        <v>161</v>
      </c>
      <c r="D92" s="56">
        <v>44668000</v>
      </c>
      <c r="E92" s="39">
        <f t="shared" si="4"/>
        <v>6513000</v>
      </c>
      <c r="F92" s="39">
        <f>6413000+100000</f>
        <v>6513000</v>
      </c>
      <c r="G92" s="40">
        <v>0</v>
      </c>
      <c r="H92" s="40">
        <v>0</v>
      </c>
      <c r="I92" s="10" t="s">
        <v>162</v>
      </c>
    </row>
    <row r="93" spans="1:12" s="12" customFormat="1" ht="34.5" customHeight="1">
      <c r="A93" s="35">
        <v>62</v>
      </c>
      <c r="B93" s="53" t="s">
        <v>163</v>
      </c>
      <c r="C93" s="54" t="s">
        <v>154</v>
      </c>
      <c r="D93" s="56">
        <v>5394642</v>
      </c>
      <c r="E93" s="39">
        <f t="shared" si="4"/>
        <v>1200000</v>
      </c>
      <c r="F93" s="39">
        <v>1200000</v>
      </c>
      <c r="G93" s="39">
        <v>0</v>
      </c>
      <c r="H93" s="39">
        <v>0</v>
      </c>
      <c r="I93" s="10" t="s">
        <v>105</v>
      </c>
      <c r="L93" s="13"/>
    </row>
    <row r="94" spans="1:12" s="51" customFormat="1" ht="18" customHeight="1">
      <c r="A94" s="47"/>
      <c r="B94" s="31" t="s">
        <v>164</v>
      </c>
      <c r="C94" s="32"/>
      <c r="D94" s="61"/>
      <c r="E94" s="34">
        <f t="shared" si="4"/>
        <v>2870000</v>
      </c>
      <c r="F94" s="34">
        <f>SUM(F95:F95)</f>
        <v>0</v>
      </c>
      <c r="G94" s="34">
        <f>SUM(G95:G95)</f>
        <v>0</v>
      </c>
      <c r="H94" s="34">
        <f>SUM(H95:H95)</f>
        <v>2870000</v>
      </c>
      <c r="I94" s="30"/>
      <c r="L94" s="52"/>
    </row>
    <row r="95" spans="1:12" s="12" customFormat="1" ht="36" customHeight="1">
      <c r="A95" s="35">
        <v>63</v>
      </c>
      <c r="B95" s="53" t="s">
        <v>165</v>
      </c>
      <c r="C95" s="54" t="s">
        <v>154</v>
      </c>
      <c r="D95" s="38">
        <v>11142342</v>
      </c>
      <c r="E95" s="39">
        <f t="shared" si="4"/>
        <v>2870000</v>
      </c>
      <c r="F95" s="39">
        <v>0</v>
      </c>
      <c r="G95" s="39">
        <v>0</v>
      </c>
      <c r="H95" s="39">
        <v>2870000</v>
      </c>
      <c r="I95" s="10" t="s">
        <v>105</v>
      </c>
      <c r="L95" s="13"/>
    </row>
    <row r="96" spans="1:12" s="51" customFormat="1" ht="18" customHeight="1">
      <c r="A96" s="47"/>
      <c r="B96" s="31" t="s">
        <v>166</v>
      </c>
      <c r="C96" s="48"/>
      <c r="D96" s="61"/>
      <c r="E96" s="34">
        <f t="shared" si="4"/>
        <v>2079190</v>
      </c>
      <c r="F96" s="34">
        <f>SUM(F97:F98)</f>
        <v>0</v>
      </c>
      <c r="G96" s="34">
        <f>SUM(G97:G98)</f>
        <v>0</v>
      </c>
      <c r="H96" s="34">
        <f>SUM(H97:H98)</f>
        <v>2079190</v>
      </c>
      <c r="I96" s="50"/>
      <c r="L96" s="52"/>
    </row>
    <row r="97" spans="1:12" s="12" customFormat="1" ht="35.25" customHeight="1">
      <c r="A97" s="35">
        <v>64</v>
      </c>
      <c r="B97" s="53" t="s">
        <v>167</v>
      </c>
      <c r="C97" s="54" t="s">
        <v>154</v>
      </c>
      <c r="D97" s="38">
        <v>16516639</v>
      </c>
      <c r="E97" s="39">
        <f t="shared" si="4"/>
        <v>1979190</v>
      </c>
      <c r="F97" s="39">
        <v>0</v>
      </c>
      <c r="G97" s="39">
        <v>0</v>
      </c>
      <c r="H97" s="39">
        <v>1979190</v>
      </c>
      <c r="I97" s="10" t="s">
        <v>105</v>
      </c>
      <c r="L97" s="13"/>
    </row>
    <row r="98" spans="1:12" s="12" customFormat="1" ht="35.25" customHeight="1">
      <c r="A98" s="35">
        <v>65</v>
      </c>
      <c r="B98" s="53" t="s">
        <v>168</v>
      </c>
      <c r="C98" s="54" t="s">
        <v>169</v>
      </c>
      <c r="D98" s="56">
        <v>2500000</v>
      </c>
      <c r="E98" s="39">
        <f t="shared" si="4"/>
        <v>100000</v>
      </c>
      <c r="F98" s="39">
        <v>0</v>
      </c>
      <c r="G98" s="39">
        <v>0</v>
      </c>
      <c r="H98" s="39">
        <v>100000</v>
      </c>
      <c r="I98" s="10" t="s">
        <v>170</v>
      </c>
      <c r="L98" s="13"/>
    </row>
    <row r="99" spans="1:12" s="51" customFormat="1" ht="18" customHeight="1">
      <c r="A99" s="47"/>
      <c r="B99" s="31" t="s">
        <v>171</v>
      </c>
      <c r="C99" s="32"/>
      <c r="D99" s="61"/>
      <c r="E99" s="70">
        <f aca="true" t="shared" si="5" ref="E99:E115">SUM(F99:H99)</f>
        <v>1600000</v>
      </c>
      <c r="F99" s="34">
        <f>SUM(F100:F101)</f>
        <v>1600000</v>
      </c>
      <c r="G99" s="34">
        <f>SUM(G100:G101)</f>
        <v>0</v>
      </c>
      <c r="H99" s="34">
        <f>SUM(H100:H101)</f>
        <v>0</v>
      </c>
      <c r="I99" s="30"/>
      <c r="L99" s="52"/>
    </row>
    <row r="100" spans="1:9" ht="25.5" customHeight="1">
      <c r="A100" s="35">
        <v>66</v>
      </c>
      <c r="B100" s="53" t="s">
        <v>172</v>
      </c>
      <c r="C100" s="54" t="s">
        <v>173</v>
      </c>
      <c r="D100" s="38"/>
      <c r="E100" s="39">
        <f t="shared" si="5"/>
        <v>400000</v>
      </c>
      <c r="F100" s="39">
        <v>400000</v>
      </c>
      <c r="G100" s="40">
        <v>0</v>
      </c>
      <c r="H100" s="40">
        <v>0</v>
      </c>
      <c r="I100" s="10" t="s">
        <v>19</v>
      </c>
    </row>
    <row r="101" spans="1:9" ht="47.25" customHeight="1">
      <c r="A101" s="35">
        <v>67</v>
      </c>
      <c r="B101" s="53" t="s">
        <v>174</v>
      </c>
      <c r="C101" s="54" t="s">
        <v>175</v>
      </c>
      <c r="D101" s="56">
        <v>6700000</v>
      </c>
      <c r="E101" s="39">
        <f t="shared" si="5"/>
        <v>1200000</v>
      </c>
      <c r="F101" s="39">
        <v>1200000</v>
      </c>
      <c r="G101" s="40">
        <v>0</v>
      </c>
      <c r="H101" s="40">
        <v>0</v>
      </c>
      <c r="I101" s="10" t="s">
        <v>176</v>
      </c>
    </row>
    <row r="102" spans="1:12" s="27" customFormat="1" ht="18" customHeight="1">
      <c r="A102" s="43"/>
      <c r="B102" s="22" t="s">
        <v>177</v>
      </c>
      <c r="C102" s="44"/>
      <c r="D102" s="64"/>
      <c r="E102" s="25">
        <f t="shared" si="5"/>
        <v>400000</v>
      </c>
      <c r="F102" s="25">
        <f>SUM(F103)</f>
        <v>0</v>
      </c>
      <c r="G102" s="25">
        <f>SUM(G103)</f>
        <v>400000</v>
      </c>
      <c r="H102" s="25">
        <f>SUM(H103)</f>
        <v>0</v>
      </c>
      <c r="I102" s="46"/>
      <c r="L102" s="28"/>
    </row>
    <row r="103" spans="1:12" s="51" customFormat="1" ht="18" customHeight="1">
      <c r="A103" s="47"/>
      <c r="B103" s="31" t="s">
        <v>178</v>
      </c>
      <c r="C103" s="48"/>
      <c r="D103" s="61"/>
      <c r="E103" s="70">
        <f t="shared" si="5"/>
        <v>400000</v>
      </c>
      <c r="F103" s="70">
        <f>SUM(F104:F105)</f>
        <v>0</v>
      </c>
      <c r="G103" s="70">
        <f>SUM(G104:G105)</f>
        <v>400000</v>
      </c>
      <c r="H103" s="70">
        <f>SUM(H104:H105)</f>
        <v>0</v>
      </c>
      <c r="I103" s="50"/>
      <c r="L103" s="52"/>
    </row>
    <row r="104" spans="1:9" ht="61.5" customHeight="1">
      <c r="A104" s="35">
        <v>68</v>
      </c>
      <c r="B104" s="53" t="s">
        <v>179</v>
      </c>
      <c r="C104" s="54"/>
      <c r="D104" s="38"/>
      <c r="E104" s="66">
        <f t="shared" si="5"/>
        <v>200000</v>
      </c>
      <c r="F104" s="39">
        <v>0</v>
      </c>
      <c r="G104" s="39">
        <v>200000</v>
      </c>
      <c r="H104" s="39">
        <v>0</v>
      </c>
      <c r="I104" s="10">
        <v>2007</v>
      </c>
    </row>
    <row r="105" spans="1:9" ht="37.5" customHeight="1">
      <c r="A105" s="35">
        <v>69</v>
      </c>
      <c r="B105" s="53" t="s">
        <v>180</v>
      </c>
      <c r="C105" s="65"/>
      <c r="D105" s="38"/>
      <c r="E105" s="66">
        <f t="shared" si="5"/>
        <v>200000</v>
      </c>
      <c r="F105" s="39">
        <v>0</v>
      </c>
      <c r="G105" s="39">
        <v>200000</v>
      </c>
      <c r="H105" s="39">
        <v>0</v>
      </c>
      <c r="I105" s="10">
        <v>2007</v>
      </c>
    </row>
    <row r="106" spans="1:12" s="27" customFormat="1" ht="18" customHeight="1">
      <c r="A106" s="43"/>
      <c r="B106" s="22" t="s">
        <v>181</v>
      </c>
      <c r="C106" s="44"/>
      <c r="D106" s="64"/>
      <c r="E106" s="25">
        <f t="shared" si="5"/>
        <v>420000</v>
      </c>
      <c r="F106" s="25">
        <f>SUM(F107,F109,F111)</f>
        <v>300000</v>
      </c>
      <c r="G106" s="25">
        <f>SUM(G107,G109,G111)</f>
        <v>0</v>
      </c>
      <c r="H106" s="25">
        <f>SUM(H107,H109,H111)</f>
        <v>120000</v>
      </c>
      <c r="I106" s="46"/>
      <c r="L106" s="28"/>
    </row>
    <row r="107" spans="1:12" s="62" customFormat="1" ht="24" customHeight="1">
      <c r="A107" s="47"/>
      <c r="B107" s="31" t="s">
        <v>182</v>
      </c>
      <c r="C107" s="69"/>
      <c r="D107" s="72"/>
      <c r="E107" s="70">
        <f t="shared" si="5"/>
        <v>120000</v>
      </c>
      <c r="F107" s="70">
        <f>SUM(F108)</f>
        <v>0</v>
      </c>
      <c r="G107" s="70">
        <f>SUM(G108)</f>
        <v>0</v>
      </c>
      <c r="H107" s="70">
        <f>SUM(H108)</f>
        <v>120000</v>
      </c>
      <c r="I107" s="50"/>
      <c r="L107" s="63"/>
    </row>
    <row r="108" spans="1:12" s="12" customFormat="1" ht="25.5" customHeight="1">
      <c r="A108" s="35">
        <v>70</v>
      </c>
      <c r="B108" s="53" t="s">
        <v>183</v>
      </c>
      <c r="C108" s="54"/>
      <c r="D108" s="56">
        <v>120000</v>
      </c>
      <c r="E108" s="39">
        <f t="shared" si="5"/>
        <v>120000</v>
      </c>
      <c r="F108" s="39">
        <v>0</v>
      </c>
      <c r="G108" s="39">
        <v>0</v>
      </c>
      <c r="H108" s="39">
        <v>120000</v>
      </c>
      <c r="I108" s="10">
        <v>2007</v>
      </c>
      <c r="L108" s="13"/>
    </row>
    <row r="109" spans="1:12" s="51" customFormat="1" ht="18" customHeight="1">
      <c r="A109" s="73"/>
      <c r="B109" s="31" t="s">
        <v>184</v>
      </c>
      <c r="C109" s="48"/>
      <c r="D109" s="61"/>
      <c r="E109" s="34">
        <f t="shared" si="5"/>
        <v>200000</v>
      </c>
      <c r="F109" s="34">
        <f>SUM(F110)</f>
        <v>200000</v>
      </c>
      <c r="G109" s="34">
        <f>SUM(G110)</f>
        <v>0</v>
      </c>
      <c r="H109" s="34">
        <f>SUM(H110)</f>
        <v>0</v>
      </c>
      <c r="I109" s="74"/>
      <c r="L109" s="52"/>
    </row>
    <row r="110" spans="1:12" s="12" customFormat="1" ht="25.5" customHeight="1">
      <c r="A110" s="35">
        <v>71</v>
      </c>
      <c r="B110" s="53" t="s">
        <v>185</v>
      </c>
      <c r="C110" s="54" t="s">
        <v>186</v>
      </c>
      <c r="D110" s="56"/>
      <c r="E110" s="66">
        <f t="shared" si="5"/>
        <v>200000</v>
      </c>
      <c r="F110" s="39">
        <v>200000</v>
      </c>
      <c r="G110" s="39">
        <v>0</v>
      </c>
      <c r="H110" s="39">
        <v>0</v>
      </c>
      <c r="I110" s="10">
        <v>2007</v>
      </c>
      <c r="L110" s="13"/>
    </row>
    <row r="111" spans="1:12" s="51" customFormat="1" ht="23.25" customHeight="1">
      <c r="A111" s="73"/>
      <c r="B111" s="31" t="s">
        <v>187</v>
      </c>
      <c r="C111" s="48"/>
      <c r="D111" s="61"/>
      <c r="E111" s="34">
        <f>SUM(F111:H111)</f>
        <v>100000</v>
      </c>
      <c r="F111" s="34">
        <f>SUM(F112)</f>
        <v>100000</v>
      </c>
      <c r="G111" s="34">
        <f>SUM(G112)</f>
        <v>0</v>
      </c>
      <c r="H111" s="34">
        <f>SUM(H112)</f>
        <v>0</v>
      </c>
      <c r="I111" s="74"/>
      <c r="L111" s="52"/>
    </row>
    <row r="112" spans="1:12" s="12" customFormat="1" ht="22.5" customHeight="1">
      <c r="A112" s="35">
        <v>72</v>
      </c>
      <c r="B112" s="53" t="s">
        <v>188</v>
      </c>
      <c r="C112" s="54" t="s">
        <v>189</v>
      </c>
      <c r="D112" s="56"/>
      <c r="E112" s="66">
        <f t="shared" si="5"/>
        <v>100000</v>
      </c>
      <c r="F112" s="39">
        <v>100000</v>
      </c>
      <c r="G112" s="39">
        <v>0</v>
      </c>
      <c r="H112" s="39">
        <v>0</v>
      </c>
      <c r="I112" s="10">
        <v>2007</v>
      </c>
      <c r="L112" s="13"/>
    </row>
    <row r="113" spans="1:12" s="27" customFormat="1" ht="24" customHeight="1">
      <c r="A113" s="43"/>
      <c r="B113" s="22" t="s">
        <v>190</v>
      </c>
      <c r="C113" s="44"/>
      <c r="D113" s="64"/>
      <c r="E113" s="25">
        <f t="shared" si="5"/>
        <v>140000</v>
      </c>
      <c r="F113" s="25">
        <v>0</v>
      </c>
      <c r="G113" s="25">
        <v>0</v>
      </c>
      <c r="H113" s="25">
        <f>SUM(H114)</f>
        <v>140000</v>
      </c>
      <c r="I113" s="46"/>
      <c r="L113" s="28"/>
    </row>
    <row r="114" spans="1:12" s="51" customFormat="1" ht="18" customHeight="1">
      <c r="A114" s="47"/>
      <c r="B114" s="31" t="s">
        <v>191</v>
      </c>
      <c r="C114" s="48"/>
      <c r="D114" s="61"/>
      <c r="E114" s="34">
        <f t="shared" si="5"/>
        <v>140000</v>
      </c>
      <c r="F114" s="34">
        <v>0</v>
      </c>
      <c r="G114" s="34">
        <v>0</v>
      </c>
      <c r="H114" s="34">
        <f>SUM(H115)</f>
        <v>140000</v>
      </c>
      <c r="I114" s="50"/>
      <c r="L114" s="52"/>
    </row>
    <row r="115" spans="1:12" s="12" customFormat="1" ht="36" customHeight="1">
      <c r="A115" s="35">
        <v>73</v>
      </c>
      <c r="B115" s="53" t="s">
        <v>192</v>
      </c>
      <c r="C115" s="54" t="s">
        <v>193</v>
      </c>
      <c r="D115" s="56"/>
      <c r="E115" s="39">
        <f t="shared" si="5"/>
        <v>140000</v>
      </c>
      <c r="F115" s="39">
        <v>0</v>
      </c>
      <c r="G115" s="39">
        <v>0</v>
      </c>
      <c r="H115" s="39">
        <v>140000</v>
      </c>
      <c r="I115" s="10">
        <v>2007</v>
      </c>
      <c r="L115" s="13"/>
    </row>
    <row r="116" spans="1:12" s="27" customFormat="1" ht="24.75" customHeight="1">
      <c r="A116" s="43"/>
      <c r="B116" s="22" t="s">
        <v>194</v>
      </c>
      <c r="C116" s="44"/>
      <c r="D116" s="64"/>
      <c r="E116" s="25">
        <f aca="true" t="shared" si="6" ref="E116:E123">SUM(F116:H116)</f>
        <v>270000</v>
      </c>
      <c r="F116" s="25">
        <f>SUM(F117)</f>
        <v>270000</v>
      </c>
      <c r="G116" s="25">
        <v>0</v>
      </c>
      <c r="H116" s="25">
        <v>0</v>
      </c>
      <c r="I116" s="46"/>
      <c r="L116" s="28"/>
    </row>
    <row r="117" spans="1:12" s="79" customFormat="1" ht="18" customHeight="1">
      <c r="A117" s="75"/>
      <c r="B117" s="31" t="s">
        <v>195</v>
      </c>
      <c r="C117" s="76"/>
      <c r="D117" s="77"/>
      <c r="E117" s="34">
        <f t="shared" si="6"/>
        <v>270000</v>
      </c>
      <c r="F117" s="34">
        <f>SUM(F118)</f>
        <v>270000</v>
      </c>
      <c r="G117" s="34">
        <f>SUM(G118)</f>
        <v>0</v>
      </c>
      <c r="H117" s="34">
        <f>SUM(H118)</f>
        <v>0</v>
      </c>
      <c r="I117" s="78"/>
      <c r="L117" s="80"/>
    </row>
    <row r="118" spans="1:12" s="12" customFormat="1" ht="25.5" customHeight="1">
      <c r="A118" s="35">
        <v>74</v>
      </c>
      <c r="B118" s="53" t="s">
        <v>196</v>
      </c>
      <c r="C118" s="54" t="s">
        <v>197</v>
      </c>
      <c r="D118" s="56">
        <v>638942</v>
      </c>
      <c r="E118" s="39">
        <f t="shared" si="6"/>
        <v>270000</v>
      </c>
      <c r="F118" s="39">
        <v>270000</v>
      </c>
      <c r="G118" s="39">
        <v>0</v>
      </c>
      <c r="H118" s="39">
        <v>0</v>
      </c>
      <c r="I118" s="10" t="s">
        <v>108</v>
      </c>
      <c r="L118" s="13"/>
    </row>
    <row r="119" spans="1:12" s="27" customFormat="1" ht="22.5" customHeight="1">
      <c r="A119" s="43"/>
      <c r="B119" s="22" t="s">
        <v>198</v>
      </c>
      <c r="C119" s="44"/>
      <c r="D119" s="64"/>
      <c r="E119" s="25">
        <f t="shared" si="6"/>
        <v>34474339</v>
      </c>
      <c r="F119" s="25">
        <f>SUM(F120,F122,F124,F126)</f>
        <v>34474339</v>
      </c>
      <c r="G119" s="25">
        <f>SUM(G120,G122,G124,G126)</f>
        <v>0</v>
      </c>
      <c r="H119" s="25">
        <f>SUM(H120,H122,H124,H126)</f>
        <v>0</v>
      </c>
      <c r="I119" s="46"/>
      <c r="L119" s="28"/>
    </row>
    <row r="120" spans="1:12" s="51" customFormat="1" ht="22.5" customHeight="1">
      <c r="A120" s="47"/>
      <c r="B120" s="31" t="s">
        <v>199</v>
      </c>
      <c r="C120" s="48"/>
      <c r="D120" s="61"/>
      <c r="E120" s="34">
        <f t="shared" si="6"/>
        <v>31644339</v>
      </c>
      <c r="F120" s="34">
        <f>SUM(F121:F121)</f>
        <v>31644339</v>
      </c>
      <c r="G120" s="34">
        <f>SUM(G121:G121)</f>
        <v>0</v>
      </c>
      <c r="H120" s="34">
        <f>SUM(H121:H121)</f>
        <v>0</v>
      </c>
      <c r="I120" s="50"/>
      <c r="L120" s="52"/>
    </row>
    <row r="121" spans="1:9" ht="45.75" customHeight="1">
      <c r="A121" s="35">
        <v>75</v>
      </c>
      <c r="B121" s="36" t="s">
        <v>200</v>
      </c>
      <c r="C121" s="36" t="s">
        <v>201</v>
      </c>
      <c r="D121" s="14">
        <v>82221437</v>
      </c>
      <c r="E121" s="14">
        <f t="shared" si="6"/>
        <v>31644339</v>
      </c>
      <c r="F121" s="14">
        <f>15822160+15822179</f>
        <v>31644339</v>
      </c>
      <c r="G121" s="81">
        <v>0</v>
      </c>
      <c r="H121" s="81">
        <v>0</v>
      </c>
      <c r="I121" s="10" t="s">
        <v>202</v>
      </c>
    </row>
    <row r="122" spans="1:12" s="51" customFormat="1" ht="18" customHeight="1">
      <c r="A122" s="47"/>
      <c r="B122" s="31" t="s">
        <v>203</v>
      </c>
      <c r="C122" s="48"/>
      <c r="D122" s="61"/>
      <c r="E122" s="34">
        <f t="shared" si="6"/>
        <v>200000</v>
      </c>
      <c r="F122" s="34">
        <f>SUM(F123:F123)</f>
        <v>200000</v>
      </c>
      <c r="G122" s="34">
        <f>SUM(G123:G123)</f>
        <v>0</v>
      </c>
      <c r="H122" s="34">
        <f>SUM(H123:H123)</f>
        <v>0</v>
      </c>
      <c r="I122" s="50"/>
      <c r="L122" s="52"/>
    </row>
    <row r="123" spans="1:9" ht="25.5" customHeight="1">
      <c r="A123" s="35">
        <v>76</v>
      </c>
      <c r="B123" s="53" t="s">
        <v>204</v>
      </c>
      <c r="C123" s="65"/>
      <c r="D123" s="56">
        <v>1500000</v>
      </c>
      <c r="E123" s="39">
        <f t="shared" si="6"/>
        <v>200000</v>
      </c>
      <c r="F123" s="39">
        <v>200000</v>
      </c>
      <c r="G123" s="40">
        <v>0</v>
      </c>
      <c r="H123" s="40">
        <v>0</v>
      </c>
      <c r="I123" s="10" t="s">
        <v>47</v>
      </c>
    </row>
    <row r="124" spans="1:12" s="51" customFormat="1" ht="25.5" customHeight="1">
      <c r="A124" s="47"/>
      <c r="B124" s="31" t="s">
        <v>205</v>
      </c>
      <c r="C124" s="48"/>
      <c r="D124" s="61"/>
      <c r="E124" s="34">
        <f aca="true" t="shared" si="7" ref="E124:E142">SUM(F124:H124)</f>
        <v>600000</v>
      </c>
      <c r="F124" s="34">
        <f>SUM(F125)</f>
        <v>600000</v>
      </c>
      <c r="G124" s="34">
        <v>0</v>
      </c>
      <c r="H124" s="34">
        <v>0</v>
      </c>
      <c r="I124" s="50"/>
      <c r="L124" s="52"/>
    </row>
    <row r="125" spans="1:9" ht="25.5" customHeight="1">
      <c r="A125" s="35">
        <v>77</v>
      </c>
      <c r="B125" s="53" t="s">
        <v>206</v>
      </c>
      <c r="C125" s="65"/>
      <c r="D125" s="38"/>
      <c r="E125" s="39">
        <f t="shared" si="7"/>
        <v>600000</v>
      </c>
      <c r="F125" s="39">
        <f>400000+200000</f>
        <v>600000</v>
      </c>
      <c r="G125" s="40">
        <v>0</v>
      </c>
      <c r="H125" s="40">
        <v>0</v>
      </c>
      <c r="I125" s="10" t="s">
        <v>19</v>
      </c>
    </row>
    <row r="126" spans="1:12" s="51" customFormat="1" ht="18" customHeight="1">
      <c r="A126" s="47"/>
      <c r="B126" s="31" t="s">
        <v>207</v>
      </c>
      <c r="C126" s="48"/>
      <c r="D126" s="61"/>
      <c r="E126" s="34">
        <f t="shared" si="7"/>
        <v>2030000</v>
      </c>
      <c r="F126" s="34">
        <f>SUM(F127:F132)</f>
        <v>2030000</v>
      </c>
      <c r="G126" s="34">
        <f>SUM(G127:G132)</f>
        <v>0</v>
      </c>
      <c r="H126" s="34">
        <f>SUM(H127:H132)</f>
        <v>0</v>
      </c>
      <c r="I126" s="50"/>
      <c r="L126" s="52"/>
    </row>
    <row r="127" spans="1:12" s="12" customFormat="1" ht="35.25" customHeight="1">
      <c r="A127" s="35">
        <v>78</v>
      </c>
      <c r="B127" s="53" t="s">
        <v>208</v>
      </c>
      <c r="C127" s="55" t="s">
        <v>209</v>
      </c>
      <c r="D127" s="38"/>
      <c r="E127" s="39">
        <f t="shared" si="7"/>
        <v>400000</v>
      </c>
      <c r="F127" s="39">
        <v>400000</v>
      </c>
      <c r="G127" s="40">
        <v>0</v>
      </c>
      <c r="H127" s="40">
        <v>0</v>
      </c>
      <c r="I127" s="10" t="s">
        <v>19</v>
      </c>
      <c r="L127" s="13"/>
    </row>
    <row r="128" spans="1:9" ht="48" customHeight="1">
      <c r="A128" s="35">
        <v>79</v>
      </c>
      <c r="B128" s="53" t="s">
        <v>210</v>
      </c>
      <c r="C128" s="54" t="s">
        <v>211</v>
      </c>
      <c r="D128" s="56">
        <v>24450000</v>
      </c>
      <c r="E128" s="39">
        <f t="shared" si="7"/>
        <v>100000</v>
      </c>
      <c r="F128" s="39">
        <v>100000</v>
      </c>
      <c r="G128" s="40">
        <v>0</v>
      </c>
      <c r="H128" s="40">
        <v>0</v>
      </c>
      <c r="I128" s="10" t="s">
        <v>212</v>
      </c>
    </row>
    <row r="129" spans="1:9" ht="31.5" customHeight="1">
      <c r="A129" s="35">
        <v>80</v>
      </c>
      <c r="B129" s="53" t="s">
        <v>213</v>
      </c>
      <c r="C129" s="54" t="s">
        <v>214</v>
      </c>
      <c r="D129" s="56"/>
      <c r="E129" s="39">
        <f t="shared" si="7"/>
        <v>500000</v>
      </c>
      <c r="F129" s="39">
        <v>500000</v>
      </c>
      <c r="G129" s="40">
        <v>0</v>
      </c>
      <c r="H129" s="40">
        <v>0</v>
      </c>
      <c r="I129" s="10" t="s">
        <v>19</v>
      </c>
    </row>
    <row r="130" spans="1:9" ht="24.75" customHeight="1">
      <c r="A130" s="35">
        <v>81</v>
      </c>
      <c r="B130" s="53" t="s">
        <v>215</v>
      </c>
      <c r="C130" s="54"/>
      <c r="D130" s="56"/>
      <c r="E130" s="39">
        <f t="shared" si="7"/>
        <v>200000</v>
      </c>
      <c r="F130" s="39">
        <v>200000</v>
      </c>
      <c r="G130" s="40">
        <v>0</v>
      </c>
      <c r="H130" s="40">
        <v>0</v>
      </c>
      <c r="I130" s="10" t="s">
        <v>19</v>
      </c>
    </row>
    <row r="131" spans="1:9" ht="59.25" customHeight="1">
      <c r="A131" s="35">
        <v>82</v>
      </c>
      <c r="B131" s="53" t="s">
        <v>216</v>
      </c>
      <c r="C131" s="54" t="s">
        <v>217</v>
      </c>
      <c r="D131" s="56">
        <v>580000</v>
      </c>
      <c r="E131" s="39">
        <f t="shared" si="7"/>
        <v>30000</v>
      </c>
      <c r="F131" s="39">
        <v>30000</v>
      </c>
      <c r="G131" s="40">
        <v>0</v>
      </c>
      <c r="H131" s="40">
        <v>0</v>
      </c>
      <c r="I131" s="10" t="s">
        <v>218</v>
      </c>
    </row>
    <row r="132" spans="1:9" ht="35.25" customHeight="1">
      <c r="A132" s="35">
        <v>83</v>
      </c>
      <c r="B132" s="53" t="s">
        <v>219</v>
      </c>
      <c r="C132" s="54" t="s">
        <v>220</v>
      </c>
      <c r="D132" s="56">
        <v>4490000</v>
      </c>
      <c r="E132" s="39">
        <f t="shared" si="7"/>
        <v>800000</v>
      </c>
      <c r="F132" s="39">
        <v>800000</v>
      </c>
      <c r="G132" s="40">
        <v>0</v>
      </c>
      <c r="H132" s="40">
        <v>0</v>
      </c>
      <c r="I132" s="10" t="s">
        <v>221</v>
      </c>
    </row>
    <row r="133" spans="1:12" s="27" customFormat="1" ht="24" customHeight="1">
      <c r="A133" s="43"/>
      <c r="B133" s="22" t="s">
        <v>222</v>
      </c>
      <c r="C133" s="44"/>
      <c r="D133" s="82"/>
      <c r="E133" s="26">
        <f t="shared" si="7"/>
        <v>900000</v>
      </c>
      <c r="F133" s="26">
        <f>SUM(F136,F134)</f>
        <v>900000</v>
      </c>
      <c r="G133" s="26">
        <f>SUM(G136,G134)</f>
        <v>0</v>
      </c>
      <c r="H133" s="26">
        <f>SUM(H136,H134)</f>
        <v>0</v>
      </c>
      <c r="I133" s="46"/>
      <c r="L133" s="28"/>
    </row>
    <row r="134" spans="1:12" s="51" customFormat="1" ht="23.25" customHeight="1">
      <c r="A134" s="47"/>
      <c r="B134" s="31" t="s">
        <v>223</v>
      </c>
      <c r="C134" s="48"/>
      <c r="D134" s="61"/>
      <c r="E134" s="34">
        <f>SUM(F134:H134)</f>
        <v>400000</v>
      </c>
      <c r="F134" s="34">
        <f aca="true" t="shared" si="8" ref="F134:H136">SUM(F135)</f>
        <v>400000</v>
      </c>
      <c r="G134" s="34">
        <f t="shared" si="8"/>
        <v>0</v>
      </c>
      <c r="H134" s="34">
        <f t="shared" si="8"/>
        <v>0</v>
      </c>
      <c r="I134" s="50"/>
      <c r="L134" s="52"/>
    </row>
    <row r="135" spans="1:12" s="12" customFormat="1" ht="72" customHeight="1">
      <c r="A135" s="35">
        <v>84</v>
      </c>
      <c r="B135" s="71" t="s">
        <v>224</v>
      </c>
      <c r="C135" s="54" t="s">
        <v>225</v>
      </c>
      <c r="D135" s="56">
        <v>8500000</v>
      </c>
      <c r="E135" s="39">
        <f>SUM(F135:H135)</f>
        <v>400000</v>
      </c>
      <c r="F135" s="39">
        <v>400000</v>
      </c>
      <c r="G135" s="39">
        <v>0</v>
      </c>
      <c r="H135" s="39">
        <v>0</v>
      </c>
      <c r="I135" s="10" t="s">
        <v>226</v>
      </c>
      <c r="L135" s="13"/>
    </row>
    <row r="136" spans="1:12" s="51" customFormat="1" ht="15.75" customHeight="1">
      <c r="A136" s="47"/>
      <c r="B136" s="31" t="s">
        <v>227</v>
      </c>
      <c r="C136" s="48"/>
      <c r="D136" s="61"/>
      <c r="E136" s="34">
        <f t="shared" si="7"/>
        <v>500000</v>
      </c>
      <c r="F136" s="34">
        <f t="shared" si="8"/>
        <v>500000</v>
      </c>
      <c r="G136" s="34">
        <f t="shared" si="8"/>
        <v>0</v>
      </c>
      <c r="H136" s="34">
        <f t="shared" si="8"/>
        <v>0</v>
      </c>
      <c r="I136" s="50"/>
      <c r="L136" s="52"/>
    </row>
    <row r="137" spans="1:12" s="12" customFormat="1" ht="60" customHeight="1">
      <c r="A137" s="35">
        <v>85</v>
      </c>
      <c r="B137" s="71" t="s">
        <v>228</v>
      </c>
      <c r="C137" s="54" t="s">
        <v>229</v>
      </c>
      <c r="D137" s="56">
        <v>17000000</v>
      </c>
      <c r="E137" s="39">
        <f t="shared" si="7"/>
        <v>500000</v>
      </c>
      <c r="F137" s="39">
        <v>500000</v>
      </c>
      <c r="G137" s="39">
        <v>0</v>
      </c>
      <c r="H137" s="39">
        <v>0</v>
      </c>
      <c r="I137" s="10" t="s">
        <v>53</v>
      </c>
      <c r="L137" s="13"/>
    </row>
    <row r="138" spans="1:12" s="27" customFormat="1" ht="15.75" customHeight="1">
      <c r="A138" s="43"/>
      <c r="B138" s="22" t="s">
        <v>230</v>
      </c>
      <c r="C138" s="45"/>
      <c r="D138" s="82"/>
      <c r="E138" s="25">
        <f t="shared" si="7"/>
        <v>460000</v>
      </c>
      <c r="F138" s="25">
        <f>SUM(F139)</f>
        <v>460000</v>
      </c>
      <c r="G138" s="25">
        <f>SUM(G139)</f>
        <v>0</v>
      </c>
      <c r="H138" s="25">
        <f>SUM(H139)</f>
        <v>0</v>
      </c>
      <c r="I138" s="46"/>
      <c r="L138" s="28"/>
    </row>
    <row r="139" spans="1:12" s="51" customFormat="1" ht="15.75" customHeight="1">
      <c r="A139" s="47"/>
      <c r="B139" s="31" t="s">
        <v>231</v>
      </c>
      <c r="C139" s="49"/>
      <c r="D139" s="34">
        <f>SUM(D140)</f>
        <v>40430170</v>
      </c>
      <c r="E139" s="34">
        <f t="shared" si="7"/>
        <v>460000</v>
      </c>
      <c r="F139" s="34">
        <f>SUM(F140,F141:F142)</f>
        <v>460000</v>
      </c>
      <c r="G139" s="34">
        <f>SUM(G140,G142:G142)</f>
        <v>0</v>
      </c>
      <c r="H139" s="34">
        <v>0</v>
      </c>
      <c r="I139" s="50"/>
      <c r="L139" s="52"/>
    </row>
    <row r="140" spans="1:9" ht="59.25" customHeight="1">
      <c r="A140" s="35">
        <v>86</v>
      </c>
      <c r="B140" s="53" t="s">
        <v>232</v>
      </c>
      <c r="C140" s="54" t="s">
        <v>233</v>
      </c>
      <c r="D140" s="56">
        <v>40430170</v>
      </c>
      <c r="E140" s="39">
        <f t="shared" si="7"/>
        <v>100000</v>
      </c>
      <c r="F140" s="83">
        <v>100000</v>
      </c>
      <c r="G140" s="40">
        <v>0</v>
      </c>
      <c r="H140" s="40">
        <v>0</v>
      </c>
      <c r="I140" s="10" t="s">
        <v>234</v>
      </c>
    </row>
    <row r="141" spans="1:9" ht="36" customHeight="1">
      <c r="A141" s="35">
        <v>87</v>
      </c>
      <c r="B141" s="53" t="s">
        <v>235</v>
      </c>
      <c r="C141" s="54" t="s">
        <v>236</v>
      </c>
      <c r="D141" s="56">
        <v>240000</v>
      </c>
      <c r="E141" s="39">
        <f t="shared" si="7"/>
        <v>240000</v>
      </c>
      <c r="F141" s="83">
        <v>240000</v>
      </c>
      <c r="G141" s="40">
        <v>0</v>
      </c>
      <c r="H141" s="40">
        <v>0</v>
      </c>
      <c r="I141" s="10">
        <v>2007</v>
      </c>
    </row>
    <row r="142" spans="1:9" ht="48" customHeight="1">
      <c r="A142" s="35">
        <v>88</v>
      </c>
      <c r="B142" s="53" t="s">
        <v>237</v>
      </c>
      <c r="C142" s="54" t="s">
        <v>238</v>
      </c>
      <c r="D142" s="56">
        <v>2300000</v>
      </c>
      <c r="E142" s="39">
        <f t="shared" si="7"/>
        <v>120000</v>
      </c>
      <c r="F142" s="83">
        <v>120000</v>
      </c>
      <c r="G142" s="40">
        <v>0</v>
      </c>
      <c r="H142" s="40">
        <v>0</v>
      </c>
      <c r="I142" s="10" t="s">
        <v>47</v>
      </c>
    </row>
    <row r="143" spans="1:10" ht="112.5" customHeight="1">
      <c r="A143" s="84"/>
      <c r="B143" s="85" t="s">
        <v>239</v>
      </c>
      <c r="C143" s="85"/>
      <c r="D143" s="85"/>
      <c r="E143" s="85"/>
      <c r="F143" s="85"/>
      <c r="G143" s="85"/>
      <c r="H143" s="85"/>
      <c r="I143" s="85"/>
      <c r="J143" s="41"/>
    </row>
    <row r="144" spans="1:11" ht="14.25" customHeight="1">
      <c r="A144"/>
      <c r="B144"/>
      <c r="C144"/>
      <c r="D144"/>
      <c r="E144"/>
      <c r="F144"/>
      <c r="G144"/>
      <c r="H144"/>
      <c r="I144"/>
      <c r="J144"/>
      <c r="K144"/>
    </row>
    <row r="145" spans="1:12" s="87" customFormat="1" ht="12.75">
      <c r="A145"/>
      <c r="B145"/>
      <c r="C145"/>
      <c r="D145"/>
      <c r="E145"/>
      <c r="F145"/>
      <c r="G145"/>
      <c r="H145"/>
      <c r="I145"/>
      <c r="J145"/>
      <c r="K145"/>
      <c r="L145" s="86"/>
    </row>
    <row r="146" spans="1:12" s="87" customFormat="1" ht="12.75">
      <c r="A146"/>
      <c r="B146"/>
      <c r="C146"/>
      <c r="D146"/>
      <c r="E146"/>
      <c r="F146"/>
      <c r="G146"/>
      <c r="H146"/>
      <c r="I146"/>
      <c r="J146"/>
      <c r="K146"/>
      <c r="L146" s="86"/>
    </row>
    <row r="147" spans="1:12" s="87" customFormat="1" ht="27" customHeight="1">
      <c r="A147"/>
      <c r="B147"/>
      <c r="C147"/>
      <c r="D147"/>
      <c r="E147"/>
      <c r="F147"/>
      <c r="G147"/>
      <c r="H147"/>
      <c r="I147"/>
      <c r="J147"/>
      <c r="K147"/>
      <c r="L147" s="86"/>
    </row>
    <row r="148" spans="1:12" s="89" customFormat="1" ht="36.75" customHeight="1">
      <c r="A148"/>
      <c r="B148"/>
      <c r="C148"/>
      <c r="D148"/>
      <c r="E148"/>
      <c r="F148"/>
      <c r="G148"/>
      <c r="H148"/>
      <c r="I148"/>
      <c r="J148"/>
      <c r="K148"/>
      <c r="L148" s="88"/>
    </row>
    <row r="149" spans="1:12" s="89" customFormat="1" ht="24" customHeight="1">
      <c r="A149"/>
      <c r="B149"/>
      <c r="C149"/>
      <c r="D149"/>
      <c r="E149"/>
      <c r="F149"/>
      <c r="G149"/>
      <c r="H149"/>
      <c r="I149"/>
      <c r="J149"/>
      <c r="K149"/>
      <c r="L149" s="88"/>
    </row>
    <row r="150" spans="1:12" s="89" customFormat="1" ht="27" customHeight="1">
      <c r="A150"/>
      <c r="B150"/>
      <c r="C150"/>
      <c r="D150"/>
      <c r="E150"/>
      <c r="F150"/>
      <c r="G150"/>
      <c r="H150"/>
      <c r="I150"/>
      <c r="J150"/>
      <c r="K150"/>
      <c r="L150" s="88"/>
    </row>
    <row r="151" spans="1:12" s="89" customFormat="1" ht="25.5" customHeight="1">
      <c r="A151"/>
      <c r="B151"/>
      <c r="C151"/>
      <c r="D151"/>
      <c r="E151"/>
      <c r="F151"/>
      <c r="G151"/>
      <c r="H151"/>
      <c r="I151"/>
      <c r="J151"/>
      <c r="K151"/>
      <c r="L151" s="88"/>
    </row>
    <row r="152" spans="1:12" s="89" customFormat="1" ht="26.25" customHeight="1">
      <c r="A152"/>
      <c r="B152"/>
      <c r="C152"/>
      <c r="D152"/>
      <c r="E152"/>
      <c r="F152"/>
      <c r="G152"/>
      <c r="H152"/>
      <c r="I152"/>
      <c r="J152"/>
      <c r="K152"/>
      <c r="L152" s="88"/>
    </row>
    <row r="153" spans="1:12" s="89" customFormat="1" ht="23.25" customHeight="1">
      <c r="A153"/>
      <c r="B153"/>
      <c r="C153"/>
      <c r="D153"/>
      <c r="E153"/>
      <c r="F153"/>
      <c r="G153"/>
      <c r="H153"/>
      <c r="I153"/>
      <c r="J153"/>
      <c r="K153"/>
      <c r="L153" s="88"/>
    </row>
    <row r="154" spans="1:12" s="89" customFormat="1" ht="22.5" customHeight="1">
      <c r="A154"/>
      <c r="B154"/>
      <c r="C154"/>
      <c r="D154"/>
      <c r="E154"/>
      <c r="F154"/>
      <c r="G154"/>
      <c r="H154"/>
      <c r="I154"/>
      <c r="J154"/>
      <c r="K154"/>
      <c r="L154" s="88"/>
    </row>
    <row r="155" spans="1:12" s="89" customFormat="1" ht="21" customHeight="1">
      <c r="A155"/>
      <c r="B155"/>
      <c r="C155"/>
      <c r="D155"/>
      <c r="E155"/>
      <c r="F155"/>
      <c r="G155"/>
      <c r="H155"/>
      <c r="I155"/>
      <c r="J155"/>
      <c r="K155"/>
      <c r="L155" s="88"/>
    </row>
    <row r="156" spans="1:12" s="89" customFormat="1" ht="24" customHeight="1">
      <c r="A156"/>
      <c r="B156"/>
      <c r="C156"/>
      <c r="D156"/>
      <c r="E156"/>
      <c r="F156"/>
      <c r="G156"/>
      <c r="H156"/>
      <c r="I156"/>
      <c r="J156"/>
      <c r="K156"/>
      <c r="L156" s="88"/>
    </row>
    <row r="157" spans="1:12" s="89" customFormat="1" ht="35.25" customHeight="1">
      <c r="A157"/>
      <c r="B157"/>
      <c r="C157"/>
      <c r="D157"/>
      <c r="E157"/>
      <c r="F157"/>
      <c r="G157"/>
      <c r="H157"/>
      <c r="I157"/>
      <c r="J157"/>
      <c r="K157"/>
      <c r="L157" s="88"/>
    </row>
    <row r="158" spans="1:12" s="89" customFormat="1" ht="38.25" customHeight="1">
      <c r="A158"/>
      <c r="B158"/>
      <c r="C158"/>
      <c r="D158"/>
      <c r="E158"/>
      <c r="F158"/>
      <c r="G158"/>
      <c r="H158"/>
      <c r="I158"/>
      <c r="J158"/>
      <c r="K158"/>
      <c r="L158" s="88"/>
    </row>
    <row r="159" spans="1:12" s="89" customFormat="1" ht="15" customHeight="1">
      <c r="A159"/>
      <c r="B159"/>
      <c r="C159"/>
      <c r="D159"/>
      <c r="E159"/>
      <c r="F159"/>
      <c r="G159"/>
      <c r="H159"/>
      <c r="I159"/>
      <c r="J159"/>
      <c r="K159"/>
      <c r="L159" s="88"/>
    </row>
    <row r="160" spans="1:12" s="89" customFormat="1" ht="12.75">
      <c r="A160"/>
      <c r="B160"/>
      <c r="C160"/>
      <c r="D160"/>
      <c r="E160"/>
      <c r="F160"/>
      <c r="G160"/>
      <c r="H160"/>
      <c r="I160"/>
      <c r="J160"/>
      <c r="K160"/>
      <c r="L160" s="88"/>
    </row>
    <row r="161" spans="1:12" s="89" customFormat="1" ht="12.75">
      <c r="A161"/>
      <c r="B161"/>
      <c r="C161"/>
      <c r="D161"/>
      <c r="E161"/>
      <c r="F161"/>
      <c r="G161"/>
      <c r="H161"/>
      <c r="I161"/>
      <c r="J161"/>
      <c r="K161"/>
      <c r="L161" s="88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2" s="91" customFormat="1" ht="27" customHeight="1">
      <c r="A165"/>
      <c r="B165"/>
      <c r="C165"/>
      <c r="D165"/>
      <c r="E165"/>
      <c r="F165"/>
      <c r="G165"/>
      <c r="H165"/>
      <c r="I165"/>
      <c r="J165"/>
      <c r="K165"/>
      <c r="L165" s="90"/>
    </row>
    <row r="166" spans="1:12" s="91" customFormat="1" ht="12.75" customHeight="1" hidden="1">
      <c r="A166"/>
      <c r="B166"/>
      <c r="C166"/>
      <c r="D166"/>
      <c r="E166"/>
      <c r="F166"/>
      <c r="G166"/>
      <c r="H166"/>
      <c r="I166"/>
      <c r="J166"/>
      <c r="K166"/>
      <c r="L166" s="90"/>
    </row>
    <row r="167" spans="1:12" s="93" customFormat="1" ht="12.75">
      <c r="A167"/>
      <c r="B167"/>
      <c r="C167"/>
      <c r="D167"/>
      <c r="E167"/>
      <c r="F167"/>
      <c r="G167"/>
      <c r="H167"/>
      <c r="I167"/>
      <c r="J167"/>
      <c r="K167"/>
      <c r="L167" s="92"/>
    </row>
    <row r="168" spans="1:12" s="95" customFormat="1" ht="12.75">
      <c r="A168"/>
      <c r="B168"/>
      <c r="C168"/>
      <c r="D168"/>
      <c r="E168"/>
      <c r="F168"/>
      <c r="G168"/>
      <c r="H168"/>
      <c r="I168"/>
      <c r="J168"/>
      <c r="K168"/>
      <c r="L168" s="94"/>
    </row>
    <row r="169" spans="1:12" s="95" customFormat="1" ht="12.75">
      <c r="A169"/>
      <c r="B169"/>
      <c r="C169"/>
      <c r="D169"/>
      <c r="E169"/>
      <c r="F169"/>
      <c r="G169"/>
      <c r="H169"/>
      <c r="I169"/>
      <c r="J169"/>
      <c r="K169"/>
      <c r="L169" s="94"/>
    </row>
    <row r="170" spans="1:12" s="95" customFormat="1" ht="12.75">
      <c r="A170"/>
      <c r="B170"/>
      <c r="C170"/>
      <c r="D170"/>
      <c r="E170"/>
      <c r="F170"/>
      <c r="G170"/>
      <c r="H170"/>
      <c r="I170"/>
      <c r="J170"/>
      <c r="K170"/>
      <c r="L170" s="94"/>
    </row>
    <row r="171" spans="1:12" s="95" customFormat="1" ht="12.75">
      <c r="A171"/>
      <c r="B171"/>
      <c r="C171"/>
      <c r="D171"/>
      <c r="E171"/>
      <c r="F171"/>
      <c r="G171"/>
      <c r="H171"/>
      <c r="I171"/>
      <c r="J171"/>
      <c r="K171"/>
      <c r="L171" s="94"/>
    </row>
    <row r="172" spans="1:12" s="95" customFormat="1" ht="12.75">
      <c r="A172"/>
      <c r="B172"/>
      <c r="C172"/>
      <c r="D172"/>
      <c r="E172"/>
      <c r="F172"/>
      <c r="G172"/>
      <c r="H172"/>
      <c r="I172"/>
      <c r="J172"/>
      <c r="K172"/>
      <c r="L172" s="94"/>
    </row>
    <row r="173" spans="1:12" s="95" customFormat="1" ht="12.75">
      <c r="A173"/>
      <c r="B173"/>
      <c r="C173"/>
      <c r="D173"/>
      <c r="E173"/>
      <c r="F173"/>
      <c r="G173"/>
      <c r="H173"/>
      <c r="I173"/>
      <c r="J173"/>
      <c r="K173"/>
      <c r="L173" s="94"/>
    </row>
    <row r="174" spans="1:12" s="97" customFormat="1" ht="18" customHeight="1">
      <c r="A174"/>
      <c r="B174"/>
      <c r="C174"/>
      <c r="D174"/>
      <c r="E174"/>
      <c r="F174"/>
      <c r="G174"/>
      <c r="H174"/>
      <c r="I174"/>
      <c r="J174"/>
      <c r="K174"/>
      <c r="L174" s="96"/>
    </row>
    <row r="175" spans="1:12" s="95" customFormat="1" ht="12.75">
      <c r="A175"/>
      <c r="B175"/>
      <c r="C175"/>
      <c r="D175"/>
      <c r="E175"/>
      <c r="F175"/>
      <c r="G175"/>
      <c r="H175"/>
      <c r="I175"/>
      <c r="J175"/>
      <c r="K175"/>
      <c r="L175" s="94"/>
    </row>
    <row r="176" spans="1:12" s="95" customFormat="1" ht="12.75">
      <c r="A176"/>
      <c r="B176"/>
      <c r="C176"/>
      <c r="D176"/>
      <c r="E176"/>
      <c r="F176"/>
      <c r="G176"/>
      <c r="H176"/>
      <c r="I176"/>
      <c r="J176"/>
      <c r="K176"/>
      <c r="L176" s="94"/>
    </row>
    <row r="177" spans="1:12" s="99" customFormat="1" ht="24.75" customHeight="1">
      <c r="A177"/>
      <c r="B177"/>
      <c r="C177"/>
      <c r="D177"/>
      <c r="E177"/>
      <c r="F177"/>
      <c r="G177"/>
      <c r="H177"/>
      <c r="I177"/>
      <c r="J177"/>
      <c r="K177"/>
      <c r="L177" s="98"/>
    </row>
    <row r="178" spans="1:12" s="95" customFormat="1" ht="12.75" hidden="1">
      <c r="A178"/>
      <c r="B178"/>
      <c r="C178"/>
      <c r="D178"/>
      <c r="E178"/>
      <c r="F178"/>
      <c r="G178"/>
      <c r="H178"/>
      <c r="I178"/>
      <c r="J178"/>
      <c r="K178"/>
      <c r="L178" s="94"/>
    </row>
    <row r="179" spans="1:12" s="95" customFormat="1" ht="12.75" hidden="1">
      <c r="A179"/>
      <c r="B179"/>
      <c r="C179"/>
      <c r="D179"/>
      <c r="E179"/>
      <c r="F179"/>
      <c r="G179"/>
      <c r="H179"/>
      <c r="I179"/>
      <c r="J179"/>
      <c r="K179"/>
      <c r="L179" s="94"/>
    </row>
    <row r="180" spans="1:12" s="95" customFormat="1" ht="12.75" hidden="1">
      <c r="A180"/>
      <c r="B180"/>
      <c r="C180"/>
      <c r="D180"/>
      <c r="E180"/>
      <c r="F180"/>
      <c r="G180"/>
      <c r="H180"/>
      <c r="I180"/>
      <c r="J180"/>
      <c r="K180"/>
      <c r="L180" s="94"/>
    </row>
    <row r="181" spans="1:12" s="95" customFormat="1" ht="12.75" hidden="1">
      <c r="A181"/>
      <c r="B181"/>
      <c r="C181"/>
      <c r="D181"/>
      <c r="E181"/>
      <c r="F181"/>
      <c r="G181"/>
      <c r="H181"/>
      <c r="I181"/>
      <c r="J181"/>
      <c r="K181"/>
      <c r="L181" s="94"/>
    </row>
    <row r="182" spans="1:12" s="95" customFormat="1" ht="12.75" hidden="1">
      <c r="A182"/>
      <c r="B182"/>
      <c r="C182"/>
      <c r="D182"/>
      <c r="E182"/>
      <c r="F182"/>
      <c r="G182"/>
      <c r="H182"/>
      <c r="I182"/>
      <c r="J182"/>
      <c r="K182"/>
      <c r="L182" s="94"/>
    </row>
    <row r="183" spans="1:12" s="95" customFormat="1" ht="12.75" hidden="1">
      <c r="A183"/>
      <c r="B183"/>
      <c r="C183"/>
      <c r="D183"/>
      <c r="E183"/>
      <c r="F183"/>
      <c r="G183"/>
      <c r="H183"/>
      <c r="I183"/>
      <c r="J183"/>
      <c r="K183"/>
      <c r="L183" s="94"/>
    </row>
    <row r="184" spans="1:12" s="95" customFormat="1" ht="12.75" hidden="1">
      <c r="A184"/>
      <c r="B184"/>
      <c r="C184"/>
      <c r="D184"/>
      <c r="E184"/>
      <c r="F184"/>
      <c r="G184"/>
      <c r="H184"/>
      <c r="I184"/>
      <c r="J184"/>
      <c r="K184"/>
      <c r="L184" s="94"/>
    </row>
    <row r="185" spans="1:12" s="95" customFormat="1" ht="12.75" hidden="1">
      <c r="A185"/>
      <c r="B185"/>
      <c r="C185"/>
      <c r="D185"/>
      <c r="E185"/>
      <c r="F185"/>
      <c r="G185"/>
      <c r="H185"/>
      <c r="I185"/>
      <c r="J185"/>
      <c r="K185"/>
      <c r="L185" s="94"/>
    </row>
    <row r="186" spans="1:12" s="95" customFormat="1" ht="12.75" hidden="1">
      <c r="A186"/>
      <c r="B186"/>
      <c r="C186"/>
      <c r="D186"/>
      <c r="E186"/>
      <c r="F186"/>
      <c r="G186"/>
      <c r="H186"/>
      <c r="I186"/>
      <c r="J186"/>
      <c r="K186"/>
      <c r="L186" s="94"/>
    </row>
    <row r="187" spans="1:12" s="95" customFormat="1" ht="12.75" hidden="1">
      <c r="A187"/>
      <c r="B187"/>
      <c r="C187"/>
      <c r="D187"/>
      <c r="E187"/>
      <c r="F187"/>
      <c r="G187"/>
      <c r="H187"/>
      <c r="I187"/>
      <c r="J187"/>
      <c r="K187"/>
      <c r="L187" s="94"/>
    </row>
    <row r="188" spans="1:12" s="95" customFormat="1" ht="12.75" hidden="1">
      <c r="A188"/>
      <c r="B188"/>
      <c r="C188"/>
      <c r="D188"/>
      <c r="E188"/>
      <c r="F188"/>
      <c r="G188"/>
      <c r="H188"/>
      <c r="I188"/>
      <c r="J188"/>
      <c r="K188"/>
      <c r="L188" s="94"/>
    </row>
    <row r="189" spans="1:12" s="95" customFormat="1" ht="12.75" hidden="1">
      <c r="A189"/>
      <c r="B189"/>
      <c r="C189"/>
      <c r="D189"/>
      <c r="E189"/>
      <c r="F189"/>
      <c r="G189"/>
      <c r="H189"/>
      <c r="I189"/>
      <c r="J189"/>
      <c r="K189"/>
      <c r="L189" s="94"/>
    </row>
    <row r="190" spans="1:12" s="95" customFormat="1" ht="12.75" hidden="1">
      <c r="A190"/>
      <c r="B190"/>
      <c r="C190"/>
      <c r="D190"/>
      <c r="E190"/>
      <c r="F190"/>
      <c r="G190"/>
      <c r="H190"/>
      <c r="I190"/>
      <c r="J190"/>
      <c r="K190"/>
      <c r="L190" s="94"/>
    </row>
    <row r="191" spans="1:12" s="95" customFormat="1" ht="12.75" hidden="1">
      <c r="A191"/>
      <c r="B191"/>
      <c r="C191"/>
      <c r="D191"/>
      <c r="E191"/>
      <c r="F191"/>
      <c r="G191"/>
      <c r="H191"/>
      <c r="I191"/>
      <c r="J191"/>
      <c r="K191"/>
      <c r="L191" s="94"/>
    </row>
    <row r="192" spans="1:12" s="91" customFormat="1" ht="31.5" customHeight="1">
      <c r="A192"/>
      <c r="B192"/>
      <c r="C192"/>
      <c r="D192"/>
      <c r="E192"/>
      <c r="F192"/>
      <c r="G192"/>
      <c r="H192"/>
      <c r="I192"/>
      <c r="J192"/>
      <c r="K192"/>
      <c r="L192" s="90"/>
    </row>
    <row r="193" spans="1:12" s="101" customFormat="1" ht="48" customHeight="1">
      <c r="A193"/>
      <c r="B193"/>
      <c r="C193"/>
      <c r="D193"/>
      <c r="E193"/>
      <c r="F193"/>
      <c r="G193"/>
      <c r="H193"/>
      <c r="I193"/>
      <c r="J193"/>
      <c r="K193"/>
      <c r="L193" s="100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s="102" customFormat="1" ht="14.25" customHeight="1">
      <c r="A198"/>
      <c r="B198"/>
      <c r="C198"/>
      <c r="D198"/>
      <c r="E198"/>
      <c r="F198"/>
      <c r="G198"/>
      <c r="H198"/>
      <c r="I198"/>
      <c r="J198"/>
      <c r="K198"/>
    </row>
    <row r="199" spans="1:11" s="103" customFormat="1" ht="12.75">
      <c r="A199"/>
      <c r="B199"/>
      <c r="C199"/>
      <c r="D199"/>
      <c r="E199"/>
      <c r="F199"/>
      <c r="G199"/>
      <c r="H199"/>
      <c r="I199"/>
      <c r="J199"/>
      <c r="K199"/>
    </row>
    <row r="200" spans="1:11" s="103" customFormat="1" ht="12.75">
      <c r="A200"/>
      <c r="B200"/>
      <c r="C200"/>
      <c r="D200"/>
      <c r="E200"/>
      <c r="F200"/>
      <c r="G200"/>
      <c r="H200"/>
      <c r="I200"/>
      <c r="J200"/>
      <c r="K200"/>
    </row>
    <row r="201" spans="1:11" s="103" customFormat="1" ht="12.75" hidden="1">
      <c r="A201"/>
      <c r="B201"/>
      <c r="C201"/>
      <c r="D201"/>
      <c r="E201"/>
      <c r="F201"/>
      <c r="G201"/>
      <c r="H201"/>
      <c r="I201"/>
      <c r="J201"/>
      <c r="K201"/>
    </row>
    <row r="202" spans="1:11" s="103" customFormat="1" ht="12.75" hidden="1">
      <c r="A202"/>
      <c r="B202"/>
      <c r="C202"/>
      <c r="D202"/>
      <c r="E202"/>
      <c r="F202"/>
      <c r="G202"/>
      <c r="H202"/>
      <c r="I202"/>
      <c r="J202"/>
      <c r="K202"/>
    </row>
    <row r="203" spans="1:11" ht="12.75" hidden="1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</sheetData>
  <mergeCells count="13">
    <mergeCell ref="F1:I1"/>
    <mergeCell ref="A2:I2"/>
    <mergeCell ref="A4:A7"/>
    <mergeCell ref="B4:B7"/>
    <mergeCell ref="C4:C7"/>
    <mergeCell ref="D4:D7"/>
    <mergeCell ref="E4:H4"/>
    <mergeCell ref="I4:I7"/>
    <mergeCell ref="E5:E7"/>
    <mergeCell ref="F5:H5"/>
    <mergeCell ref="F6:G6"/>
    <mergeCell ref="H6:H7"/>
    <mergeCell ref="B143:I143"/>
  </mergeCells>
  <printOptions horizontalCentered="1"/>
  <pageMargins left="0.39375" right="0.39375" top="0.7875" bottom="1.3298611111111112" header="0.5118055555555556" footer="0.5118055555555556"/>
  <pageSetup horizontalDpi="300" verticalDpi="300" orientation="landscape" paperSize="9"/>
  <rowBreaks count="5" manualBreakCount="5">
    <brk id="67" max="255" man="1"/>
    <brk id="95" max="255" man="1"/>
    <brk id="105" max="255" man="1"/>
    <brk id="118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Szajdziński</dc:creator>
  <cp:keywords/>
  <dc:description/>
  <cp:lastModifiedBy>Urząd Miejski w Kaliszu</cp:lastModifiedBy>
  <cp:lastPrinted>2007-01-08T11:56:36Z</cp:lastPrinted>
  <dcterms:created xsi:type="dcterms:W3CDTF">2002-12-27T09:39:23Z</dcterms:created>
  <dcterms:modified xsi:type="dcterms:W3CDTF">2007-01-09T12:33:36Z</dcterms:modified>
  <cp:category/>
  <cp:version/>
  <cp:contentType/>
  <cp:contentStatus/>
  <cp:revision>1</cp:revision>
</cp:coreProperties>
</file>