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6540" activeTab="0"/>
  </bookViews>
  <sheets>
    <sheet name="I wersja" sheetId="1" r:id="rId1"/>
    <sheet name="kredyty" sheetId="2" r:id="rId2"/>
  </sheets>
  <definedNames>
    <definedName name="_xlnm.Print_Area" localSheetId="0">'I wersja'!$A$1:$I$133</definedName>
    <definedName name="_xlnm.Print_Area" localSheetId="1">'kredyty'!$A$1:$L$109</definedName>
    <definedName name="_xlnm.Print_Titles" localSheetId="0">'I wersja'!$4:$6</definedName>
    <definedName name="_xlnm.Print_Titles" localSheetId="1">'kredyty'!$4:$7</definedName>
  </definedNames>
  <calcPr fullCalcOnLoad="1"/>
</workbook>
</file>

<file path=xl/sharedStrings.xml><?xml version="1.0" encoding="utf-8"?>
<sst xmlns="http://schemas.openxmlformats.org/spreadsheetml/2006/main" count="349" uniqueCount="248">
  <si>
    <t xml:space="preserve">OGÓŁEM </t>
  </si>
  <si>
    <t xml:space="preserve">DZIAŁ 921  Kultura  i ochrona dziedzictwa narodowego </t>
  </si>
  <si>
    <t>Rozdział 75495  Pozostała działaność</t>
  </si>
  <si>
    <t>NAZWA  ZADANIA</t>
  </si>
  <si>
    <t>ZAKRES RZECZOWY</t>
  </si>
  <si>
    <t>proces ciągły</t>
  </si>
  <si>
    <t>Wykupy terenów pod inwestycje, budownictwo mieszkaniowe, wykupy udziałów, nabycie nieruchomości, odszkodowania itp.</t>
  </si>
  <si>
    <t>Budowa ścieżek rowerowych z możliwością bezpiecznego wyjazdu z centrum miasta</t>
  </si>
  <si>
    <t>OGÓŁEM</t>
  </si>
  <si>
    <t>DZIAŁ 600 Transport i łączność</t>
  </si>
  <si>
    <t>DZIAŁ 400 - Wytwarzanie i zaopatrywanie w energię elektryczną gaz i wodę</t>
  </si>
  <si>
    <t>Rozdział 70005 - Gospodarka gruntami i nieruchomościami</t>
  </si>
  <si>
    <t>Rozdział 70021 - Towarzystwa budownictwa społecznego</t>
  </si>
  <si>
    <t>Rozdział 70095 -  Pozostała działalność</t>
  </si>
  <si>
    <t xml:space="preserve">DZIAŁ 750 - Administracja publiczna  </t>
  </si>
  <si>
    <t>Rozdział 75023 - Urzędy gmin (miast i miast na prawach powiatu)</t>
  </si>
  <si>
    <t xml:space="preserve">DZIAŁ 801 - Oświata i wychowanie </t>
  </si>
  <si>
    <t>Rozdział 80101 - Szkoły podstawowe</t>
  </si>
  <si>
    <t>Rozdział 80110 - Gimnazja</t>
  </si>
  <si>
    <t>Rozdział 80130 - Szkoły zawodowe</t>
  </si>
  <si>
    <t>Rozdział 40001 - Dostarczanie ciepła</t>
  </si>
  <si>
    <t xml:space="preserve">Rozdział 90001 - Gospodarka ściekowa i ochrona wód </t>
  </si>
  <si>
    <t xml:space="preserve">Rozdział 90002 - Gospodarka odpadami </t>
  </si>
  <si>
    <t>Rozdział 90015 - Oświetlenie ulic, placów i  dróg</t>
  </si>
  <si>
    <t>Rozdział 90095 - Pozostała działalność</t>
  </si>
  <si>
    <t>DZIAŁ 926 Kultura fizyczna i sport</t>
  </si>
  <si>
    <t>Rozdział 92601 - Obiekty sportowe</t>
  </si>
  <si>
    <t>DZIAŁ 900  Gospodarka komunalna i ochrona środowiska</t>
  </si>
  <si>
    <t>DZIAŁ 700  - Gospodarka mieszkaniowa</t>
  </si>
  <si>
    <t>MIASTO</t>
  </si>
  <si>
    <t>POWIAT</t>
  </si>
  <si>
    <t>w tym</t>
  </si>
  <si>
    <t>inwestycje</t>
  </si>
  <si>
    <t xml:space="preserve">zakupy, wymiana sprzętu i oprogramowania </t>
  </si>
  <si>
    <t xml:space="preserve">wykonanie przyłączeń do miejskiej sieci cieplnej wg zgłoszeń </t>
  </si>
  <si>
    <t>DZIAŁ 758 - Różne rozliczenia</t>
  </si>
  <si>
    <t xml:space="preserve">Przewid.  koszt  realizacji </t>
  </si>
  <si>
    <t>Budowa i modernizacja oświetlenia ulic i dróg na nowych i istniejących osiedlach</t>
  </si>
  <si>
    <t xml:space="preserve">modernizacja węzłów i sieci cieplnych kanałowych na preizolowane </t>
  </si>
  <si>
    <t>Rozdział 60015 - Drogi publiczne w miastach na prawach powiatu</t>
  </si>
  <si>
    <t>Rozdział 85111 Szpitale ogólne</t>
  </si>
  <si>
    <t>Rozdział 60016 - Drogi publiczne gminne</t>
  </si>
  <si>
    <t>Rozbudowa monitoringu wizyjnego</t>
  </si>
  <si>
    <t>dotacje udziały dofinansowania</t>
  </si>
  <si>
    <t>budowa obiektu dydaktycznego, żywieniowego, auli, sali widowiskowo-sportowej, sali treningowej, boisk sportowych hotelu oraz zagospodarowanie terenu, ogrodzenia i oświetlenia</t>
  </si>
  <si>
    <t>Rozdział 80195 - Pozostała działalność</t>
  </si>
  <si>
    <t>Wykonanie robót termomodernizacyjnych i modernizacyjnych  w szkołach podstawowych</t>
  </si>
  <si>
    <t>Wykonanie robót termomodernizacyjnych i modernizacyjnych w gimnazjach</t>
  </si>
  <si>
    <t>Wykonanie robót termomodernizacyjnych  i modernizacyjnych w liceach</t>
  </si>
  <si>
    <t>Wykonanie robót termomodernizacyjnych i modernizacyjnych w szkołach zawodowych</t>
  </si>
  <si>
    <t>zgodnie z "Programem poprawy stanu technicznego placówek oświatowych w Kaliszu"</t>
  </si>
  <si>
    <t xml:space="preserve">Budowa Gimnazjum na osiedlu Dobrzec </t>
  </si>
  <si>
    <t>Budowa Trasy Bursztynowej na odcinku od ul. Łódzkiej do ul. Częstochowskiej</t>
  </si>
  <si>
    <t>Inwestycje ciepłownicze realizowane zgodnie z przepisami dotyczącymi warunków przyłączeniowych do istniejącej sieci cieplnej</t>
  </si>
  <si>
    <t xml:space="preserve">Modernizacja miejskiego  systemu  ciepłowniczego na osiedlach mieszkaniowych i starej części miasta </t>
  </si>
  <si>
    <t>Regulacja cieków Krępicy i Piwonki, utworzenie polderu zalewowego wraz z budową kolektora deszczowego w ul.Zachodniej</t>
  </si>
  <si>
    <t xml:space="preserve">Komputeryzacja Urzędu Miejskiego </t>
  </si>
  <si>
    <t>Budowa infrastruktury technicznej na istniejących i nowych osiedlach mieszkaniowych</t>
  </si>
  <si>
    <t>Budowa boisk sportowych przyszkolnych, osiedlowych i przyszkolno-osiedlowych</t>
  </si>
  <si>
    <t xml:space="preserve">Inwestycje realizowane w ramach społecznych inicjatyw inwestycyjnych </t>
  </si>
  <si>
    <t>l.p</t>
  </si>
  <si>
    <t>DZIAŁ 754   Bezpieczeństwo publiczne i ochrona przeciwpożarowa</t>
  </si>
  <si>
    <t>Rozdział 85333 Powiatowe urzędy pracy</t>
  </si>
  <si>
    <t xml:space="preserve">Rozdział 75411 Komendy powiatowe Państwowej Straży Pożarnej  </t>
  </si>
  <si>
    <t>2006-2010</t>
  </si>
  <si>
    <t>Budowa sieci wodociągowych, kanalizacji sanitarnej i deszczowej na Dobrzecu, wraz z Sołectwem Dobrzec oraz na osiedlu Sulisławice</t>
  </si>
  <si>
    <t>sieci wodociągowe, kanalizacja sanitarna i deszczowa i inne obiekty</t>
  </si>
  <si>
    <t xml:space="preserve">Budowa kompleksu sportowego dla Szkoły Podstawowej Nr 12, Zespołu Szkół Gastronomiczno-Hotelarskich, V LO </t>
  </si>
  <si>
    <t>Pomoc dla Szpitala Zespolonego im.L.Perzyny w zakupie aparatury medycznej</t>
  </si>
  <si>
    <t xml:space="preserve">Modernizacja i rozbudowa obiektów rekreacyjno-sportowych zlokalizowanych w rejonie ul.Łódzkiej 19-29 </t>
  </si>
  <si>
    <t xml:space="preserve">DZIAŁ 852 Pomoc społeczna </t>
  </si>
  <si>
    <t>DZIAŁ 853 Pozostałe zadania w zakresie polityki społecznej</t>
  </si>
  <si>
    <t>kanalizacja sanitarna na osiedlach Piwonice, Winiary, Szczypiorno,  Chmielnik, Miła Miła II i Tyniec)  Majków oraz deszczówka na osiedlach Winiary, Miła, Chmielnik</t>
  </si>
  <si>
    <t>m.in. budowa sieci wodociąg., kanaliz. sanitarnej i deszczowej, chodników i innych obiektów</t>
  </si>
  <si>
    <t>przygotowanie inwestycji, podziały i wykupy terenów, realizacja</t>
  </si>
  <si>
    <t>Przebudowa systemu odprowadzania ścieków w Kaliszu</t>
  </si>
  <si>
    <t xml:space="preserve">1995-2010 </t>
  </si>
  <si>
    <t>Budowa Trasy Bursztynowej II etap</t>
  </si>
  <si>
    <t>Budowa ulic dla uaktywnienia strefy gospodarczej wraz z włączeniem do ciągu dróg krajowych</t>
  </si>
  <si>
    <t>Przebudowa i modernizacja dróg publicznych stanowiących Trakt Kalisko - Wieluński na odcinku ul. Księżny Jolanty od ul. Częstochowskiej do ul. Starożytnej oraz ul. Starożytna do granic Miasta</t>
  </si>
  <si>
    <t>Budowa drugiej jezdni ul. Nowy Świat - przebudowa ul.Lipowej, Handlowej i Rzemieślniczej</t>
  </si>
  <si>
    <t>Modernizacja ul.Fabrycznej, Pułaskiego, Joselewicza wraz ze skrzyżowaniami</t>
  </si>
  <si>
    <t>budowa sieci na terenach objętych nowo zatwierdzonymi miejscowymi planami</t>
  </si>
  <si>
    <t>Budowa alejek na terenach zielonych, w tym w zabytkowych parkach na terenie miasta</t>
  </si>
  <si>
    <t>Zagospodarowanie terenów przyległych do Kanału Bernardyńskiego na osiedlach Majków i Tyniec oraz Kanału Rypinkowskiego w Śródmieściu</t>
  </si>
  <si>
    <t xml:space="preserve">Rozdział 92116 - Biblioteki </t>
  </si>
  <si>
    <t>Budowa Regionalnej Biblioteki Publicznej wraz Centrum Kultury</t>
  </si>
  <si>
    <t>Budowa krytego lodowiska</t>
  </si>
  <si>
    <t>2007-2008</t>
  </si>
  <si>
    <t>2005-2008</t>
  </si>
  <si>
    <t>sala wraz z łącznikiem</t>
  </si>
  <si>
    <t>Budowa kompleksu boisk sportowych dla Szkoły Podstawowej nr 18</t>
  </si>
  <si>
    <t>2004- 2009</t>
  </si>
  <si>
    <t xml:space="preserve">Zakupy inwestycyjne dla Urzędu Miejskiego </t>
  </si>
  <si>
    <t>Rozbudowa i modernizacaja Centralnego Systemu Alarmowego Miasta</t>
  </si>
  <si>
    <t xml:space="preserve">2007- 2009 </t>
  </si>
  <si>
    <t>Budowa sali gimnastycznej dla Zespołu Szkół Budowlanych i Zespołu Szkół  Mechaniczno-Elektrycznych</t>
  </si>
  <si>
    <t>2007- 2009</t>
  </si>
  <si>
    <t>2007-2011</t>
  </si>
  <si>
    <t>jedna jezdnia, most na Prośnie, most na Swędrni; zakres zakończony w 2005r., płatności do 2010r.</t>
  </si>
  <si>
    <t>Przebudowa ul. Skarszewskiej od ul. Stawiszyńskiej do Al.Gen.Sikorskiego wraz z odwodnieniem, oświetleniem i ścieżką rowerową</t>
  </si>
  <si>
    <t xml:space="preserve">Rozdział 75405 Komendy powiatowe Policji </t>
  </si>
  <si>
    <t>Rozdział 75818 Rezerwy ogólne i celowe</t>
  </si>
  <si>
    <t>Rozdział 80120 - Licea ogólnokształcące</t>
  </si>
  <si>
    <t xml:space="preserve">Budowa sali gimnastycznej dla Szkoły Podstawowej nr 15 </t>
  </si>
  <si>
    <t>2007 - 2008</t>
  </si>
  <si>
    <t>Budowa ul. Sokolnickiej od ul.Tatrzańskiej do ul.Torowej</t>
  </si>
  <si>
    <t>Rozdział 92604 - Instytucje kultury fizycznej</t>
  </si>
  <si>
    <t>Przewid. wydatki od początku realiz.do końca 2007r.</t>
  </si>
  <si>
    <t>DZIAŁ 851 Ochrona zdrowia</t>
  </si>
  <si>
    <t>2008-2009</t>
  </si>
  <si>
    <t>Budowa mostu na Swędrni i modernizacja ul. Łódzkiej na odcinku od mostu do granic miasta</t>
  </si>
  <si>
    <t>Budowa ronda na skrzyżowaniu ul.Podmiejskiej i Dobrzeckiej wraz z wyprofilowaniem przebiegu drogi</t>
  </si>
  <si>
    <t>2 syreny</t>
  </si>
  <si>
    <t>Modernizacja dróg w części nie objętej dofinansowaniem ze środków unijnych</t>
  </si>
  <si>
    <t>wykonanie drenażu i nawierz. boiska i bieżni, nowych trybun, zaplecza socjalnego, dróg i chodników, modernizacja obiektów kubaturowych i budowa obiektów rekreacyjnych; w 2008  modernizacja budynku administracyjnego</t>
  </si>
  <si>
    <t>Budowa Parku Wodnego</t>
  </si>
  <si>
    <t xml:space="preserve">Budowa pawilonu administracyjno - socjalnego przy Wale Matejki 2 dla KTK i KKS </t>
  </si>
  <si>
    <t xml:space="preserve">w 2008r. - projekt </t>
  </si>
  <si>
    <t>Budowa sali gimnastycznej dla Szkoły Podstawowej nr 1 i Zespołu Szkół Samochodowych</t>
  </si>
  <si>
    <t>Termomodernizacja budynku Powiatowego Urzędu Pracy</t>
  </si>
  <si>
    <t>docieplenie ścian i elewacja; docieplenie dachu z nowym pokryciem, parapety, obróbki blacharskie</t>
  </si>
  <si>
    <t>Zakup pompy wraz z oprzyrządowaniem do podlewania boiska przy Wale Matejki</t>
  </si>
  <si>
    <t>Zakup przenośnego oświetlenia i doposażenia w sprzęt nagłaśniający dla Miejskiego Ośrodka Kultury</t>
  </si>
  <si>
    <t>Malowanie elewacji obiektu przy ul. Górnośląskiej 66a (Wieża Ciśnień)</t>
  </si>
  <si>
    <t xml:space="preserve">Rozdział 92110 Galerie i biura wystaw artystycznych </t>
  </si>
  <si>
    <t>sprzęt informatyczny do projektowania plastycznego wraz z oprogramowaniem do przygotowywania wydawnictw i księgowości</t>
  </si>
  <si>
    <t>Wymiana szyb i podświetlenie oraz odnowienie tarczy i wskazówek zegara ratuszowego</t>
  </si>
  <si>
    <t>Zakup wyposażenia dla Komendy Miejskiej Państwowej Straży Pożarnej</t>
  </si>
  <si>
    <t>Dofinansowanie zakupu samochodu oraz skutera dla Komendy Miejskiej Policji</t>
  </si>
  <si>
    <t>Dofinansowanie modernizacji pomieszczeń sanitarnych Komendy Miejskiej Policji przy ul. Jasnej</t>
  </si>
  <si>
    <t>Rozdział 85203 Ośrodki wsparcia</t>
  </si>
  <si>
    <t>Modernizacja dachu, instalacji wodnej i c.o w budynku ŚDS "TULIPAN"</t>
  </si>
  <si>
    <t>Przebudowa miejskiej fontanny na Pl. Kilińskiego</t>
  </si>
  <si>
    <t>Modernizacja szaletu przy ul. Górnośląskiej 10</t>
  </si>
  <si>
    <t>Budowa parkingu przy skrzyżowaniu ul. Legionów z ul. Polną</t>
  </si>
  <si>
    <t>Umożliwienie bezpiecznego wejścia na prom na rzece Prośnie poprzez wykonania schodów przy Wale Piastowskim 3 (przystań MDK)</t>
  </si>
  <si>
    <t>Przebudowa zatok autobusowych w ul. Łódzkiej</t>
  </si>
  <si>
    <t>przy ul. Okrąglickiej i przy zakładzie Winiary (4 szt.)</t>
  </si>
  <si>
    <t>Wykonanie chodnika i parkingu na przejściu pomiędzy ul. Dobrzecką, a ul. Graniczną</t>
  </si>
  <si>
    <t>Modernizacja schodów prowadzących z ul. Staszica do przystanku przy ul. Poznańskiej</t>
  </si>
  <si>
    <t>Uporządkowanie terenu wokół pawilonu ul. Bogumiła i Barbary 10a oraz naprawa chodnika przy parkingu (szczyt budynku ul. Górnośląska 57) i zagospodarowanie terenu na tyłach hotelu "Prosna"</t>
  </si>
  <si>
    <t>Wykonanie nawierzchni ul. Godebskiego do granic Miasta</t>
  </si>
  <si>
    <t>Adaptacja i remont budynku przeznaczonego na siedzibę ZDM</t>
  </si>
  <si>
    <t>Rozdział 80395 Pozostała działalność</t>
  </si>
  <si>
    <t>DZIAŁ 803 Szkolnictwo wyższe</t>
  </si>
  <si>
    <t>Dofinansowanie wyposażenia sali wielofunkcyjnej, budowanej przez UAM w Poznaniu, przeznaczonej dla Wydziału Pedagogiczno-Artystycznego w Kaliszu oraz Filharmonii Kaliskiej</t>
  </si>
  <si>
    <t>przebudowa skrzyżowania ul.Częstochowskiej z ul.ks.Jolanty na rondo wraz z przebudową jezdni i chodników, budową ścieżki rowerowej w ul.ks.Jolanty na odcinku od ul.Częstochowskiej do granic miasta oraz przebudowa mostu na rzece Prośnie. Budowa kładki dla pieszych.</t>
  </si>
  <si>
    <t>most, droga wraz z odwodnieniem, oświetleniem i ścieżką rowerową</t>
  </si>
  <si>
    <t xml:space="preserve"> przebudowa skrzyżowania na rondo wraz z oświetleniem odwodnieniem i usunięciem kolizji z infrastrukturą podziemną w 2008r. aktualizacja projektu budowlano-wykonawczego</t>
  </si>
  <si>
    <t>Budowa parkingu w rejonie grodziska na Zawodziu wraz z odwodnieniem i oświetleniem</t>
  </si>
  <si>
    <t xml:space="preserve">w 2008r. wykonanie projektu budowlano-wykonawczego </t>
  </si>
  <si>
    <t>Modernizacja chodników ul. Widok</t>
  </si>
  <si>
    <t>odcinek od skrzyżowania z ul. Serbinowską (wzdłuż budynku nr 95) do budynku nr 101</t>
  </si>
  <si>
    <t>Przebudowa nawierzchni chodników w ul. Cegielnianej po stronie parzystej</t>
  </si>
  <si>
    <t xml:space="preserve">budowa drogi z odwodnieniem, oświetleniem i chodnikami </t>
  </si>
  <si>
    <t xml:space="preserve">Budowa chodnika w ul. Romańskiej </t>
  </si>
  <si>
    <t>odcinek od Szkoły Podstawowej nr 23 do Alei Topolowej</t>
  </si>
  <si>
    <t xml:space="preserve">wykonanie nawierzchni, chodników wraz z odwodnieniem i oświetleniem </t>
  </si>
  <si>
    <t xml:space="preserve">budowa ul. Obozowej od Dworcowej do Zachodniej; ul. Zachodniej od Metalowców do ul. Wrocławskiej (z wiaduktem); oraz w części ulice Metalowców, Sulisławicka, Zagorzynek, Piwonicka, Noskowska   w zakresie jezdni, chodników, kanal. deszczowej, oświetlenia. W 2008 projekt </t>
  </si>
  <si>
    <t xml:space="preserve">Przebudowa nawierzchni Rynku Głównego wraz z przyległymi ulicami </t>
  </si>
  <si>
    <t>2003-2009; z udziałem F.Spójności w latach 2007-2010</t>
  </si>
  <si>
    <t xml:space="preserve">w 2008r. dokończenie utwardzenia Wału Bernardyńskiego na odcinku od ul. Stanczukowskiego do dojścia do Majkowa </t>
  </si>
  <si>
    <t xml:space="preserve">2006-2011; zakładane dofinansowanie ze środków europejskich </t>
  </si>
  <si>
    <t xml:space="preserve">2006-2012; zakładane dofinansowanie ze środków europejskich </t>
  </si>
  <si>
    <t xml:space="preserve">2007-2011; zakładane dofinansowanie ze środków europejskich </t>
  </si>
  <si>
    <t>budowa drogi jednojezdniowej wraz ze ścieżką rowerową, odwodnieniem i oświetleniem</t>
  </si>
  <si>
    <t>realizacja2007-2008; płatności 2007-2009</t>
  </si>
  <si>
    <t>2007-2009</t>
  </si>
  <si>
    <t>Budowa chodnika w  ul. Armii Krajowej</t>
  </si>
  <si>
    <t>chodnik wraz z odwodnieniem i ścieżka rowerowa na odcinku od ul. M.Skłodowskiej-Curie do budynków realizowanych przez S.M. Dobrzec</t>
  </si>
  <si>
    <t>przebudowa nawierzchni chodnika i parkingu</t>
  </si>
  <si>
    <t>strona parzysta</t>
  </si>
  <si>
    <t xml:space="preserve">przebudowa nawierzchni jezdni; wykonanie wpustów ulicznych deszczowych </t>
  </si>
  <si>
    <t>opracowanie dokumentacji projektowej</t>
  </si>
  <si>
    <t>Adaptacja budynku przy ul. Dworcowej na mieszkania socjalne  i zakup mieszkań</t>
  </si>
  <si>
    <t>Rozdział 60095 Pozostała działalność</t>
  </si>
  <si>
    <t xml:space="preserve">Udziały dla Kaliskiego Towarzystwa Budownictwa Społecznego </t>
  </si>
  <si>
    <t>sala z możliwością podziału na dwa oddzielne boiska</t>
  </si>
  <si>
    <t>wykonanie projektu</t>
  </si>
  <si>
    <t>powierzchnia 7,80 ha</t>
  </si>
  <si>
    <t>w 2008r. - przebudowa tzw. Kamiennego kręgu w Parku Miejskim przy Baszcie Dorotce</t>
  </si>
  <si>
    <t>budowa obiektu dla woluminów, terminale komputerowe, sale multimedialne, wypożyczalnie i czytelnie, a także pomieszczenia kultury</t>
  </si>
  <si>
    <t xml:space="preserve">obiekt kryty obejmujący baseny rekreacyjne z zapleczem socjalnym i infrastrukturą towarzyszącą; obiekty zewnętrzne obejmujące baseny, boiska sportowe i infrastrukturę towarzyszącą </t>
  </si>
  <si>
    <t>budowa lodowiska o wymiarach tafli 20x45 m, wraz z zapleczem socjalno - szatniowym, nagłośnieniem i oświetleniem</t>
  </si>
  <si>
    <t xml:space="preserve">Wykonanie chodnika w ul. Asnyka od ul. Konopnickiej do ul. Serbinowskiej </t>
  </si>
  <si>
    <t xml:space="preserve">wyświetlacze alarmowe 2 szt., zestawy komputerów 11 szt z oprogramowaniem i klimatyzatora </t>
  </si>
  <si>
    <t>Budowa kompleksu boisk sportowych dla Szkoły Podstawowej Nr 14 i IV LO</t>
  </si>
  <si>
    <t>odcinek od Rogatki do ul. Rzemieślniczej wraz z odwodnieniem, oświetleniem, chodnikiem i ścieżką rowerową</t>
  </si>
  <si>
    <t>Budowa odcinka drogi krajowej nr 25 od planowanego węzła  drogowego w rejonie Alei Wojska Polskiego do ul.Poznańskiej wraz z wykupami,odwodnieniem, oświetleniem i ścieżką rowerową</t>
  </si>
  <si>
    <t>2008 - 2009</t>
  </si>
  <si>
    <t>hala sportowa z boiskiem o wym. 44 x 24 m, boiskami zewnętrznymi do piłki nożnej, koszykówki, siatkówki, bieżni okólnej i prostej, rozbieżni do skoku w dal i wzwyż</t>
  </si>
  <si>
    <t>przebudowa nawierzchni drogi wraz z odwodnieniem</t>
  </si>
  <si>
    <t>Rekultywacja składowiska odpadów komunalnych w Kamieniu gmina Ceków Kolonia</t>
  </si>
  <si>
    <t xml:space="preserve">Budowa dróg osiedlowych  </t>
  </si>
  <si>
    <t>Dofinansowanie zakupu samochodu specjalnego - drabiny pożarniczej SD-37 dla Komendy Miejskiej PSPoż.</t>
  </si>
  <si>
    <t>realizacja programu budowy ca 45 km dróg</t>
  </si>
  <si>
    <t xml:space="preserve">Zakup budynku Banku Gospodarstwa Krajowego przy placu W. Bogusławskiego </t>
  </si>
  <si>
    <t>2002 - 2009</t>
  </si>
  <si>
    <t>stół operacyjny ortopedyczny, respirator noworodkowy</t>
  </si>
  <si>
    <t>2007 - 2014 zakładane dofinansowanie z środków unijnych w latach 2009-2013</t>
  </si>
  <si>
    <t>Połączenie dróg krajowych na odcinku od ul. Godebskiego do ul. Łódzkiej</t>
  </si>
  <si>
    <t>budowa drogi, przebudowa dróg na odcinku od ul. Godebskiego do ul. Łódzkiej w tym przebudowa skrzyżowania ul. Stawiszyńskiej (droga krajowa nr 25) z ul. Godebskiego (droga wojewódzka 450) w Kaliszu - zadanie WIE/63</t>
  </si>
  <si>
    <t xml:space="preserve">Rezerwa celowa na inwestycje </t>
  </si>
  <si>
    <t>Zakupy inwestycyjne dla Biura Wystaw Artystycznych</t>
  </si>
  <si>
    <t>KREDYTY MIASTO</t>
  </si>
  <si>
    <t xml:space="preserve">KREDYTY POWIAT </t>
  </si>
  <si>
    <t>WOLNE ŚRODKI POWIAT</t>
  </si>
  <si>
    <t>WOLNE ŚRODKI MIASTO</t>
  </si>
  <si>
    <r>
      <t xml:space="preserve">Połączenie dróg krajowych na odcinku od ul. Godebskiego do ul. Łódzkiej </t>
    </r>
    <r>
      <rPr>
        <sz val="9"/>
        <color indexed="10"/>
        <rFont val="Arial"/>
        <family val="2"/>
      </rPr>
      <t>srodki wojewody 5160000</t>
    </r>
  </si>
  <si>
    <t>PLAN POWIAT</t>
  </si>
  <si>
    <t>Środki Wojewody</t>
  </si>
  <si>
    <t>KREDYTy</t>
  </si>
  <si>
    <t>wolne środki w powiecie</t>
  </si>
  <si>
    <t xml:space="preserve">FINANSOWANIE WYDATKÓW MAJĄTKOWYCH  KALISZA NA 2008 ROK </t>
  </si>
  <si>
    <r>
      <t>Inwestycje ciepłownicze realizowane zgodnie z przepisami dotyczącymi warunków przyłączeniowych do istniejącej sieci cieplnej (</t>
    </r>
    <r>
      <rPr>
        <sz val="9"/>
        <color indexed="10"/>
        <rFont val="Arial"/>
        <family val="2"/>
      </rPr>
      <t>czynsz + opłaty przył.)</t>
    </r>
  </si>
  <si>
    <r>
      <t xml:space="preserve">Modernizacja miejskiego  systemu  ciepłowniczego na osiedlach mieszkaniowych i starej części miasta </t>
    </r>
    <r>
      <rPr>
        <sz val="9"/>
        <color indexed="10"/>
        <rFont val="Arial"/>
        <family val="2"/>
      </rPr>
      <t>(czynsz)</t>
    </r>
  </si>
  <si>
    <r>
      <t xml:space="preserve">Inwestycje realizowane w ramach społecznych inicjatyw inwestycyjnych </t>
    </r>
    <r>
      <rPr>
        <sz val="9"/>
        <color indexed="10"/>
        <rFont val="Arial"/>
        <family val="2"/>
      </rPr>
      <t>(wpłaty Komitetów)</t>
    </r>
  </si>
  <si>
    <t>Plan   2008r.</t>
  </si>
  <si>
    <r>
      <t xml:space="preserve">Przebudowa systemu odprowadzania ścieków w Kaliszu </t>
    </r>
    <r>
      <rPr>
        <sz val="9"/>
        <color indexed="10"/>
        <rFont val="Arial"/>
        <family val="2"/>
      </rPr>
      <t xml:space="preserve">(FS., N i WFOŚiGW i środki własne), </t>
    </r>
  </si>
  <si>
    <t>PLAN MIASTO</t>
  </si>
  <si>
    <t>wolne środki w mieście</t>
  </si>
  <si>
    <r>
      <t xml:space="preserve">Pzrebudowa systemu odprowadz. Ścieków - zadanie finsn.ze FS, pożyczek i </t>
    </r>
    <r>
      <rPr>
        <b/>
        <i/>
        <u val="single"/>
        <sz val="9"/>
        <rFont val="Arial"/>
        <family val="2"/>
      </rPr>
      <t>ŚRODKÓW WŁASNYCH</t>
    </r>
    <r>
      <rPr>
        <i/>
        <sz val="9"/>
        <rFont val="Arial"/>
        <family val="2"/>
      </rPr>
      <t>)</t>
    </r>
  </si>
  <si>
    <t>KREDYT MOŻLIWY DO ZACIĄGNIĘCIA</t>
  </si>
  <si>
    <t>wpłaty komitetów na czyny społeczne</t>
  </si>
  <si>
    <t xml:space="preserve">Inwestycje ciepłownicze -finans.z czynszu i opłat przryłączeniowych </t>
  </si>
  <si>
    <t>budowa drogi jednojezdniowej,dwupasowej wraz z wykupami,odwodnieniem, oświetleniem i ścieżką rowerową ; w 2008r. projekt</t>
  </si>
  <si>
    <t>kserokopiarki, sprzęt audiowizualny i nagłaśniający, klimatyzatory naścienne - wymiana sprzętu lub jego części</t>
  </si>
  <si>
    <t>Rozbudowa i modernizacja Centralnego Systemu Alarmowego Miasta</t>
  </si>
  <si>
    <t>Zakup sprzętu nagłaśniającego dla Miejskiego Ośrodka Kultury</t>
  </si>
  <si>
    <t>2005-2009</t>
  </si>
  <si>
    <t>Budżet Miasta</t>
  </si>
  <si>
    <t>Budżet Kalisza</t>
  </si>
  <si>
    <t>Wydatki na  2008 r.</t>
  </si>
  <si>
    <t>Przewidywany termin realizacji</t>
  </si>
  <si>
    <t>Rozdział 92109  Domy i ośrodki kultury, świetlice i kluby</t>
  </si>
  <si>
    <t>2006-2009</t>
  </si>
  <si>
    <t>2006-2009; spłata od 2009 po 3.000.000 zł rocznie</t>
  </si>
  <si>
    <t>2006- 2011; zakładane dofinansowanie ze środków europejskich płatności do 2012</t>
  </si>
  <si>
    <t>Budżet Powiatu</t>
  </si>
  <si>
    <t xml:space="preserve">PLAN WYDATKÓW MAJĄTKOWYCH  KALISZA NA 2008 ROK </t>
  </si>
  <si>
    <t xml:space="preserve">2008-2009 płatności do                                                       2010 </t>
  </si>
  <si>
    <t xml:space="preserve">2007-2012; zakładane dofinansowanie ze środków europejskich </t>
  </si>
  <si>
    <t xml:space="preserve">realizacja 2007-2010 płatności do 2011 </t>
  </si>
  <si>
    <t>Przebudowa ul. Skarszewskiej od ul. Stawiszyńskiej do Al.Gen.Sikorskiego wraz z odwodnieniem, oświetleniem</t>
  </si>
  <si>
    <t>Modernizacja schodów prowadzących z ciągu ul. Staszica do przystanku przy ul. Poznańskiej</t>
  </si>
  <si>
    <t>2008-2013</t>
  </si>
  <si>
    <t>Załącznik Nr  6                                                                                                                                          do uchwały Nr XVIII/282/2007                                                                                                      Rady Miejskiej Kalisza                                                                                                                             z dnia 27 grudnia 2007 r.                                                                                                                             w sprawie uchwalenia budżetu Kalisza -                             Miasta na prawach powiatu na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</si>
</sst>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_ ;#,##0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9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i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3" fontId="3" fillId="3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/>
    </xf>
    <xf numFmtId="3" fontId="5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33"/>
  <sheetViews>
    <sheetView tabSelected="1" view="pageBreakPreview" zoomScaleSheetLayoutView="100" workbookViewId="0" topLeftCell="A124">
      <selection activeCell="B115" sqref="B115"/>
    </sheetView>
  </sheetViews>
  <sheetFormatPr defaultColWidth="9.00390625" defaultRowHeight="12.75"/>
  <cols>
    <col min="1" max="1" width="3.75390625" style="58" customWidth="1"/>
    <col min="2" max="2" width="39.625" style="10" customWidth="1"/>
    <col min="3" max="3" width="34.125" style="56" customWidth="1"/>
    <col min="4" max="4" width="10.25390625" style="27" customWidth="1"/>
    <col min="5" max="5" width="10.125" style="27" hidden="1" customWidth="1"/>
    <col min="6" max="6" width="10.75390625" style="27" customWidth="1"/>
    <col min="7" max="8" width="10.875" style="27" customWidth="1"/>
    <col min="9" max="9" width="14.125" style="58" customWidth="1"/>
    <col min="10" max="11" width="17.625" style="18" customWidth="1"/>
    <col min="12" max="12" width="13.875" style="27" customWidth="1"/>
    <col min="13" max="16384" width="9.125" style="18" customWidth="1"/>
  </cols>
  <sheetData>
    <row r="1" spans="6:9" ht="72.75" customHeight="1">
      <c r="F1" s="57"/>
      <c r="G1" s="102" t="s">
        <v>247</v>
      </c>
      <c r="H1" s="102"/>
      <c r="I1" s="102"/>
    </row>
    <row r="2" spans="1:9" ht="13.5" customHeight="1">
      <c r="A2" s="107" t="s">
        <v>240</v>
      </c>
      <c r="B2" s="107"/>
      <c r="C2" s="107"/>
      <c r="D2" s="107"/>
      <c r="E2" s="107"/>
      <c r="F2" s="107"/>
      <c r="G2" s="107"/>
      <c r="H2" s="107"/>
      <c r="I2" s="107"/>
    </row>
    <row r="3" ht="8.25" customHeight="1"/>
    <row r="4" spans="1:12" s="21" customFormat="1" ht="12.75" customHeight="1">
      <c r="A4" s="108" t="s">
        <v>60</v>
      </c>
      <c r="B4" s="110" t="s">
        <v>3</v>
      </c>
      <c r="C4" s="108" t="s">
        <v>4</v>
      </c>
      <c r="D4" s="116" t="s">
        <v>36</v>
      </c>
      <c r="E4" s="105" t="s">
        <v>108</v>
      </c>
      <c r="F4" s="116" t="s">
        <v>233</v>
      </c>
      <c r="G4" s="116"/>
      <c r="H4" s="116"/>
      <c r="I4" s="110" t="s">
        <v>234</v>
      </c>
      <c r="L4" s="28"/>
    </row>
    <row r="5" spans="1:12" s="21" customFormat="1" ht="11.25" customHeight="1">
      <c r="A5" s="108"/>
      <c r="B5" s="111"/>
      <c r="C5" s="108"/>
      <c r="D5" s="116"/>
      <c r="E5" s="113"/>
      <c r="F5" s="105" t="s">
        <v>232</v>
      </c>
      <c r="G5" s="103" t="s">
        <v>31</v>
      </c>
      <c r="H5" s="104"/>
      <c r="I5" s="111"/>
      <c r="L5" s="28"/>
    </row>
    <row r="6" spans="1:12" s="21" customFormat="1" ht="22.5" customHeight="1">
      <c r="A6" s="109"/>
      <c r="B6" s="112"/>
      <c r="C6" s="114"/>
      <c r="D6" s="117"/>
      <c r="E6" s="106"/>
      <c r="F6" s="106"/>
      <c r="G6" s="100" t="s">
        <v>231</v>
      </c>
      <c r="H6" s="99" t="s">
        <v>239</v>
      </c>
      <c r="I6" s="115"/>
      <c r="L6" s="28"/>
    </row>
    <row r="7" spans="1:9" ht="18" customHeight="1">
      <c r="A7" s="13"/>
      <c r="B7" s="12" t="s">
        <v>0</v>
      </c>
      <c r="C7" s="32"/>
      <c r="D7" s="24"/>
      <c r="E7" s="24"/>
      <c r="F7" s="7">
        <f aca="true" t="shared" si="0" ref="F7:F32">SUM(G7:H7)</f>
        <v>106056010</v>
      </c>
      <c r="G7" s="7">
        <f>SUM(G8,G12,G45,G53,G58,G68,G71,G89,G92,G95,G98,G101,G118,G126)</f>
        <v>86789010</v>
      </c>
      <c r="H7" s="7">
        <f>SUM(H8,H12,H53,H58,H68,H71,H89,H92,H95,H98,H101,H118,H126)</f>
        <v>19267000</v>
      </c>
      <c r="I7" s="13"/>
    </row>
    <row r="8" spans="1:243" s="22" customFormat="1" ht="24" customHeight="1">
      <c r="A8" s="33"/>
      <c r="B8" s="34" t="s">
        <v>10</v>
      </c>
      <c r="C8" s="35"/>
      <c r="D8" s="24"/>
      <c r="E8" s="24"/>
      <c r="F8" s="14">
        <f t="shared" si="0"/>
        <v>1668000</v>
      </c>
      <c r="G8" s="14">
        <f>SUM(G9)</f>
        <v>1668000</v>
      </c>
      <c r="H8" s="14">
        <f>SUM(H9,)</f>
        <v>0</v>
      </c>
      <c r="I8" s="33"/>
      <c r="L8" s="29"/>
      <c r="II8" s="36"/>
    </row>
    <row r="9" spans="1:11" ht="16.5" customHeight="1">
      <c r="A9" s="33"/>
      <c r="B9" s="12" t="s">
        <v>20</v>
      </c>
      <c r="C9" s="32"/>
      <c r="D9" s="24"/>
      <c r="E9" s="24"/>
      <c r="F9" s="7">
        <f t="shared" si="0"/>
        <v>1668000</v>
      </c>
      <c r="G9" s="7">
        <f>SUM(G10:G11)</f>
        <v>1668000</v>
      </c>
      <c r="H9" s="7">
        <f>SUM(H10:H11)</f>
        <v>0</v>
      </c>
      <c r="I9" s="33"/>
      <c r="K9" s="27"/>
    </row>
    <row r="10" spans="1:248" ht="34.5" customHeight="1">
      <c r="A10" s="3">
        <v>1</v>
      </c>
      <c r="B10" s="62" t="s">
        <v>53</v>
      </c>
      <c r="C10" s="63" t="s">
        <v>34</v>
      </c>
      <c r="D10" s="64"/>
      <c r="E10" s="64"/>
      <c r="F10" s="65">
        <f t="shared" si="0"/>
        <v>713000</v>
      </c>
      <c r="G10" s="65">
        <v>713000</v>
      </c>
      <c r="H10" s="65">
        <v>0</v>
      </c>
      <c r="I10" s="1" t="s">
        <v>5</v>
      </c>
      <c r="IN10" s="25"/>
    </row>
    <row r="11" spans="1:9" ht="33" customHeight="1">
      <c r="A11" s="3">
        <v>2</v>
      </c>
      <c r="B11" s="62" t="s">
        <v>54</v>
      </c>
      <c r="C11" s="63" t="s">
        <v>38</v>
      </c>
      <c r="D11" s="67"/>
      <c r="E11" s="67"/>
      <c r="F11" s="65">
        <f t="shared" si="0"/>
        <v>955000</v>
      </c>
      <c r="G11" s="65">
        <v>955000</v>
      </c>
      <c r="H11" s="65">
        <v>0</v>
      </c>
      <c r="I11" s="1" t="s">
        <v>5</v>
      </c>
    </row>
    <row r="12" spans="1:12" s="22" customFormat="1" ht="16.5" customHeight="1">
      <c r="A12" s="37"/>
      <c r="B12" s="34" t="s">
        <v>9</v>
      </c>
      <c r="C12" s="38"/>
      <c r="D12" s="39"/>
      <c r="E12" s="39"/>
      <c r="F12" s="14">
        <f t="shared" si="0"/>
        <v>23136000</v>
      </c>
      <c r="G12" s="14">
        <f>SUM(G13,G25,G44)</f>
        <v>11204000</v>
      </c>
      <c r="H12" s="14">
        <f>SUM(H13,H25,H44)</f>
        <v>11932000</v>
      </c>
      <c r="I12" s="40"/>
      <c r="L12" s="29"/>
    </row>
    <row r="13" spans="1:12" s="23" customFormat="1" ht="24" customHeight="1">
      <c r="A13" s="37"/>
      <c r="B13" s="12" t="s">
        <v>39</v>
      </c>
      <c r="C13" s="41"/>
      <c r="D13" s="42"/>
      <c r="E13" s="42"/>
      <c r="F13" s="7">
        <f t="shared" si="0"/>
        <v>11932000</v>
      </c>
      <c r="G13" s="7">
        <f>SUM(G14:G24)</f>
        <v>0</v>
      </c>
      <c r="H13" s="7">
        <f>SUM(H14:H24)</f>
        <v>11932000</v>
      </c>
      <c r="I13" s="40"/>
      <c r="L13" s="30"/>
    </row>
    <row r="14" spans="1:12" s="23" customFormat="1" ht="34.5" customHeight="1">
      <c r="A14" s="3">
        <v>3</v>
      </c>
      <c r="B14" s="11" t="s">
        <v>52</v>
      </c>
      <c r="C14" s="2" t="s">
        <v>99</v>
      </c>
      <c r="D14" s="6">
        <v>26394257</v>
      </c>
      <c r="E14" s="6"/>
      <c r="F14" s="9">
        <f t="shared" si="0"/>
        <v>2500000</v>
      </c>
      <c r="G14" s="9">
        <v>0</v>
      </c>
      <c r="H14" s="9">
        <v>2500000</v>
      </c>
      <c r="I14" s="1" t="s">
        <v>76</v>
      </c>
      <c r="L14" s="30"/>
    </row>
    <row r="15" spans="1:12" s="26" customFormat="1" ht="47.25" customHeight="1">
      <c r="A15" s="3">
        <v>4</v>
      </c>
      <c r="B15" s="11" t="s">
        <v>77</v>
      </c>
      <c r="C15" s="2" t="s">
        <v>166</v>
      </c>
      <c r="D15" s="15">
        <v>27590000</v>
      </c>
      <c r="E15" s="15"/>
      <c r="F15" s="9">
        <f t="shared" si="0"/>
        <v>2000000</v>
      </c>
      <c r="G15" s="9">
        <v>0</v>
      </c>
      <c r="H15" s="9">
        <v>2000000</v>
      </c>
      <c r="I15" s="16" t="s">
        <v>237</v>
      </c>
      <c r="L15" s="31"/>
    </row>
    <row r="16" spans="1:12" s="21" customFormat="1" ht="83.25" customHeight="1">
      <c r="A16" s="3">
        <v>5</v>
      </c>
      <c r="B16" s="11" t="s">
        <v>78</v>
      </c>
      <c r="C16" s="2" t="s">
        <v>159</v>
      </c>
      <c r="D16" s="6">
        <v>21000000</v>
      </c>
      <c r="E16" s="6"/>
      <c r="F16" s="9">
        <f t="shared" si="0"/>
        <v>300000</v>
      </c>
      <c r="G16" s="9">
        <v>0</v>
      </c>
      <c r="H16" s="9">
        <v>300000</v>
      </c>
      <c r="I16" s="1" t="s">
        <v>163</v>
      </c>
      <c r="L16" s="28"/>
    </row>
    <row r="17" spans="1:9" ht="36" customHeight="1">
      <c r="A17" s="3">
        <v>6</v>
      </c>
      <c r="B17" s="11" t="s">
        <v>80</v>
      </c>
      <c r="C17" s="2" t="s">
        <v>188</v>
      </c>
      <c r="D17" s="6">
        <v>4500000</v>
      </c>
      <c r="E17" s="6"/>
      <c r="F17" s="9">
        <f t="shared" si="0"/>
        <v>2000000</v>
      </c>
      <c r="G17" s="9">
        <v>0</v>
      </c>
      <c r="H17" s="9">
        <v>2000000</v>
      </c>
      <c r="I17" s="1" t="s">
        <v>167</v>
      </c>
    </row>
    <row r="18" spans="1:12" s="21" customFormat="1" ht="35.25" customHeight="1">
      <c r="A18" s="3">
        <v>7</v>
      </c>
      <c r="B18" s="11" t="s">
        <v>244</v>
      </c>
      <c r="C18" s="2" t="s">
        <v>192</v>
      </c>
      <c r="D18" s="9">
        <v>2050000</v>
      </c>
      <c r="E18" s="9"/>
      <c r="F18" s="9">
        <f t="shared" si="0"/>
        <v>1000000</v>
      </c>
      <c r="G18" s="9">
        <v>0</v>
      </c>
      <c r="H18" s="9">
        <v>1000000</v>
      </c>
      <c r="I18" s="1" t="s">
        <v>168</v>
      </c>
      <c r="L18" s="28"/>
    </row>
    <row r="19" spans="1:12" s="21" customFormat="1" ht="107.25" customHeight="1">
      <c r="A19" s="3">
        <v>8</v>
      </c>
      <c r="B19" s="11" t="s">
        <v>79</v>
      </c>
      <c r="C19" s="2" t="s">
        <v>147</v>
      </c>
      <c r="D19" s="6">
        <v>8500000</v>
      </c>
      <c r="E19" s="6"/>
      <c r="F19" s="9">
        <f t="shared" si="0"/>
        <v>1000000</v>
      </c>
      <c r="G19" s="9">
        <v>0</v>
      </c>
      <c r="H19" s="9">
        <v>1000000</v>
      </c>
      <c r="I19" s="1" t="s">
        <v>165</v>
      </c>
      <c r="L19" s="28"/>
    </row>
    <row r="20" spans="1:12" s="21" customFormat="1" ht="22.5" customHeight="1">
      <c r="A20" s="3">
        <v>9</v>
      </c>
      <c r="B20" s="11" t="s">
        <v>111</v>
      </c>
      <c r="C20" s="2" t="s">
        <v>148</v>
      </c>
      <c r="D20" s="6">
        <v>9900000</v>
      </c>
      <c r="E20" s="6"/>
      <c r="F20" s="9">
        <f>SUM(G20:H20)</f>
        <v>1000000</v>
      </c>
      <c r="G20" s="9">
        <v>0</v>
      </c>
      <c r="H20" s="9">
        <v>1000000</v>
      </c>
      <c r="I20" s="1" t="s">
        <v>64</v>
      </c>
      <c r="L20" s="28"/>
    </row>
    <row r="21" spans="1:12" s="21" customFormat="1" ht="57" customHeight="1">
      <c r="A21" s="3">
        <v>10</v>
      </c>
      <c r="B21" s="11" t="s">
        <v>112</v>
      </c>
      <c r="C21" s="2" t="s">
        <v>149</v>
      </c>
      <c r="D21" s="6">
        <v>2000000</v>
      </c>
      <c r="E21" s="6"/>
      <c r="F21" s="9">
        <f t="shared" si="0"/>
        <v>100000</v>
      </c>
      <c r="G21" s="9">
        <v>0</v>
      </c>
      <c r="H21" s="9">
        <v>100000</v>
      </c>
      <c r="I21" s="1" t="s">
        <v>241</v>
      </c>
      <c r="L21" s="28"/>
    </row>
    <row r="22" spans="1:12" s="21" customFormat="1" ht="24" customHeight="1">
      <c r="A22" s="3">
        <v>11</v>
      </c>
      <c r="B22" s="11" t="s">
        <v>114</v>
      </c>
      <c r="C22" s="2"/>
      <c r="D22" s="6">
        <v>500000</v>
      </c>
      <c r="E22" s="6"/>
      <c r="F22" s="9">
        <f t="shared" si="0"/>
        <v>500000</v>
      </c>
      <c r="G22" s="9">
        <v>0</v>
      </c>
      <c r="H22" s="9">
        <v>500000</v>
      </c>
      <c r="I22" s="1">
        <v>2008</v>
      </c>
      <c r="L22" s="28"/>
    </row>
    <row r="23" spans="1:12" s="21" customFormat="1" ht="57.75" customHeight="1">
      <c r="A23" s="3">
        <v>12</v>
      </c>
      <c r="B23" s="11" t="s">
        <v>189</v>
      </c>
      <c r="C23" s="11" t="s">
        <v>226</v>
      </c>
      <c r="D23" s="6">
        <v>47000000</v>
      </c>
      <c r="E23" s="6"/>
      <c r="F23" s="9">
        <f>SUM(G23:H23)</f>
        <v>500000</v>
      </c>
      <c r="G23" s="9">
        <v>0</v>
      </c>
      <c r="H23" s="9">
        <v>500000</v>
      </c>
      <c r="I23" s="1" t="s">
        <v>242</v>
      </c>
      <c r="L23" s="28"/>
    </row>
    <row r="24" spans="1:12" s="23" customFormat="1" ht="71.25" customHeight="1">
      <c r="A24" s="3">
        <v>13</v>
      </c>
      <c r="B24" s="62" t="s">
        <v>201</v>
      </c>
      <c r="C24" s="2" t="s">
        <v>202</v>
      </c>
      <c r="D24" s="68">
        <v>39442000</v>
      </c>
      <c r="E24" s="68"/>
      <c r="F24" s="65">
        <f>SUM(G24:H24)</f>
        <v>1032000</v>
      </c>
      <c r="G24" s="65">
        <v>0</v>
      </c>
      <c r="H24" s="65">
        <v>1032000</v>
      </c>
      <c r="I24" s="69" t="s">
        <v>200</v>
      </c>
      <c r="L24" s="30"/>
    </row>
    <row r="25" spans="1:12" s="23" customFormat="1" ht="17.25" customHeight="1">
      <c r="A25" s="37"/>
      <c r="B25" s="12" t="s">
        <v>41</v>
      </c>
      <c r="C25" s="41"/>
      <c r="D25" s="43"/>
      <c r="E25" s="43"/>
      <c r="F25" s="7">
        <f t="shared" si="0"/>
        <v>10704000</v>
      </c>
      <c r="G25" s="7">
        <f>SUM(G26:G42)</f>
        <v>10704000</v>
      </c>
      <c r="H25" s="7">
        <f>SUM(H26:H42)</f>
        <v>0</v>
      </c>
      <c r="I25" s="40"/>
      <c r="L25" s="30"/>
    </row>
    <row r="26" spans="1:12" s="22" customFormat="1" ht="23.25" customHeight="1">
      <c r="A26" s="3">
        <v>14</v>
      </c>
      <c r="B26" s="11" t="s">
        <v>7</v>
      </c>
      <c r="C26" s="2"/>
      <c r="D26" s="6"/>
      <c r="E26" s="6"/>
      <c r="F26" s="9">
        <f t="shared" si="0"/>
        <v>250000</v>
      </c>
      <c r="G26" s="9">
        <v>250000</v>
      </c>
      <c r="H26" s="9">
        <v>0</v>
      </c>
      <c r="I26" s="1" t="s">
        <v>5</v>
      </c>
      <c r="L26" s="29"/>
    </row>
    <row r="27" spans="1:12" s="21" customFormat="1" ht="21.75" customHeight="1">
      <c r="A27" s="3">
        <v>15</v>
      </c>
      <c r="B27" s="11" t="s">
        <v>150</v>
      </c>
      <c r="C27" s="2"/>
      <c r="D27" s="9">
        <v>135000</v>
      </c>
      <c r="E27" s="6"/>
      <c r="F27" s="9">
        <f>SUM(G27:H27)</f>
        <v>120000</v>
      </c>
      <c r="G27" s="9">
        <v>120000</v>
      </c>
      <c r="H27" s="9">
        <v>0</v>
      </c>
      <c r="I27" s="1" t="s">
        <v>88</v>
      </c>
      <c r="L27" s="28"/>
    </row>
    <row r="28" spans="1:9" ht="23.25" customHeight="1">
      <c r="A28" s="3">
        <v>16</v>
      </c>
      <c r="B28" s="11" t="s">
        <v>81</v>
      </c>
      <c r="C28" s="2" t="s">
        <v>158</v>
      </c>
      <c r="D28" s="6">
        <v>3300000</v>
      </c>
      <c r="E28" s="6"/>
      <c r="F28" s="9">
        <f>SUM(G28:H28)</f>
        <v>1000000</v>
      </c>
      <c r="G28" s="9">
        <v>1000000</v>
      </c>
      <c r="H28" s="9">
        <v>0</v>
      </c>
      <c r="I28" s="1" t="s">
        <v>230</v>
      </c>
    </row>
    <row r="29" spans="1:12" s="21" customFormat="1" ht="21.75" customHeight="1">
      <c r="A29" s="3">
        <v>17</v>
      </c>
      <c r="B29" s="55" t="s">
        <v>135</v>
      </c>
      <c r="C29" s="2" t="s">
        <v>151</v>
      </c>
      <c r="D29" s="6">
        <v>270000</v>
      </c>
      <c r="E29" s="6"/>
      <c r="F29" s="9">
        <f t="shared" si="0"/>
        <v>20000</v>
      </c>
      <c r="G29" s="9">
        <v>20000</v>
      </c>
      <c r="H29" s="9">
        <v>0</v>
      </c>
      <c r="I29" s="1" t="s">
        <v>190</v>
      </c>
      <c r="L29" s="28"/>
    </row>
    <row r="30" spans="1:9" ht="23.25" customHeight="1">
      <c r="A30" s="3">
        <v>18</v>
      </c>
      <c r="B30" s="55" t="s">
        <v>152</v>
      </c>
      <c r="C30" s="2" t="s">
        <v>153</v>
      </c>
      <c r="D30" s="6">
        <v>120000</v>
      </c>
      <c r="E30" s="6"/>
      <c r="F30" s="9">
        <f t="shared" si="0"/>
        <v>120000</v>
      </c>
      <c r="G30" s="9">
        <v>120000</v>
      </c>
      <c r="H30" s="9">
        <v>0</v>
      </c>
      <c r="I30" s="1">
        <v>2008</v>
      </c>
    </row>
    <row r="31" spans="1:9" ht="22.5" customHeight="1">
      <c r="A31" s="3">
        <v>19</v>
      </c>
      <c r="B31" s="55" t="s">
        <v>137</v>
      </c>
      <c r="C31" s="11" t="s">
        <v>138</v>
      </c>
      <c r="D31" s="6">
        <v>100000</v>
      </c>
      <c r="E31" s="6"/>
      <c r="F31" s="9">
        <f t="shared" si="0"/>
        <v>100000</v>
      </c>
      <c r="G31" s="9">
        <v>100000</v>
      </c>
      <c r="H31" s="9">
        <v>0</v>
      </c>
      <c r="I31" s="1">
        <v>2008</v>
      </c>
    </row>
    <row r="32" spans="1:9" ht="23.25" customHeight="1">
      <c r="A32" s="3">
        <v>20</v>
      </c>
      <c r="B32" s="55" t="s">
        <v>154</v>
      </c>
      <c r="C32" s="2"/>
      <c r="D32" s="6">
        <v>150000</v>
      </c>
      <c r="E32" s="6"/>
      <c r="F32" s="9">
        <f t="shared" si="0"/>
        <v>150000</v>
      </c>
      <c r="G32" s="9">
        <v>150000</v>
      </c>
      <c r="H32" s="9">
        <v>0</v>
      </c>
      <c r="I32" s="1">
        <v>2008</v>
      </c>
    </row>
    <row r="33" spans="1:9" ht="24" customHeight="1">
      <c r="A33" s="3">
        <v>21</v>
      </c>
      <c r="B33" s="55" t="s">
        <v>139</v>
      </c>
      <c r="C33" s="2"/>
      <c r="D33" s="6">
        <v>170000</v>
      </c>
      <c r="E33" s="6"/>
      <c r="F33" s="9">
        <f aca="true" t="shared" si="1" ref="F33:F43">SUM(G33:H33)</f>
        <v>170000</v>
      </c>
      <c r="G33" s="9">
        <v>170000</v>
      </c>
      <c r="H33" s="9">
        <v>0</v>
      </c>
      <c r="I33" s="1">
        <v>2008</v>
      </c>
    </row>
    <row r="34" spans="1:9" ht="24" customHeight="1">
      <c r="A34" s="3">
        <v>22</v>
      </c>
      <c r="B34" s="11" t="s">
        <v>106</v>
      </c>
      <c r="C34" s="2" t="s">
        <v>155</v>
      </c>
      <c r="D34" s="6">
        <v>1057546</v>
      </c>
      <c r="E34" s="6"/>
      <c r="F34" s="9">
        <f t="shared" si="1"/>
        <v>824000</v>
      </c>
      <c r="G34" s="9">
        <v>824000</v>
      </c>
      <c r="H34" s="9">
        <v>0</v>
      </c>
      <c r="I34" s="1" t="s">
        <v>105</v>
      </c>
    </row>
    <row r="35" spans="1:9" ht="22.5" customHeight="1">
      <c r="A35" s="3">
        <v>23</v>
      </c>
      <c r="B35" s="55" t="s">
        <v>245</v>
      </c>
      <c r="C35" s="2"/>
      <c r="D35" s="6">
        <v>50000</v>
      </c>
      <c r="E35" s="6"/>
      <c r="F35" s="9">
        <f t="shared" si="1"/>
        <v>50000</v>
      </c>
      <c r="G35" s="9">
        <v>50000</v>
      </c>
      <c r="H35" s="9">
        <v>0</v>
      </c>
      <c r="I35" s="1">
        <v>2008</v>
      </c>
    </row>
    <row r="36" spans="1:9" ht="45" customHeight="1">
      <c r="A36" s="3">
        <v>24</v>
      </c>
      <c r="B36" s="2" t="s">
        <v>169</v>
      </c>
      <c r="C36" s="2" t="s">
        <v>170</v>
      </c>
      <c r="D36" s="6">
        <v>120000</v>
      </c>
      <c r="E36" s="6"/>
      <c r="F36" s="9">
        <f t="shared" si="1"/>
        <v>120000</v>
      </c>
      <c r="G36" s="9">
        <v>120000</v>
      </c>
      <c r="H36" s="9">
        <v>0</v>
      </c>
      <c r="I36" s="1">
        <v>2008</v>
      </c>
    </row>
    <row r="37" spans="1:9" ht="59.25" customHeight="1">
      <c r="A37" s="3">
        <v>25</v>
      </c>
      <c r="B37" s="55" t="s">
        <v>141</v>
      </c>
      <c r="C37" s="2" t="s">
        <v>171</v>
      </c>
      <c r="D37" s="6">
        <v>150000</v>
      </c>
      <c r="E37" s="6"/>
      <c r="F37" s="9">
        <f t="shared" si="1"/>
        <v>150000</v>
      </c>
      <c r="G37" s="9">
        <v>150000</v>
      </c>
      <c r="H37" s="9">
        <v>0</v>
      </c>
      <c r="I37" s="1">
        <v>2008</v>
      </c>
    </row>
    <row r="38" spans="1:9" ht="22.5" customHeight="1">
      <c r="A38" s="3">
        <v>26</v>
      </c>
      <c r="B38" s="55" t="s">
        <v>156</v>
      </c>
      <c r="C38" s="55" t="s">
        <v>157</v>
      </c>
      <c r="D38" s="6">
        <v>250000</v>
      </c>
      <c r="E38" s="6"/>
      <c r="F38" s="9">
        <f t="shared" si="1"/>
        <v>250000</v>
      </c>
      <c r="G38" s="9">
        <v>250000</v>
      </c>
      <c r="H38" s="9">
        <v>0</v>
      </c>
      <c r="I38" s="1">
        <v>2008</v>
      </c>
    </row>
    <row r="39" spans="1:9" ht="23.25" customHeight="1">
      <c r="A39" s="3">
        <v>27</v>
      </c>
      <c r="B39" s="55" t="s">
        <v>185</v>
      </c>
      <c r="C39" s="2" t="s">
        <v>172</v>
      </c>
      <c r="D39" s="6">
        <v>180000</v>
      </c>
      <c r="E39" s="6"/>
      <c r="F39" s="9">
        <f t="shared" si="1"/>
        <v>180000</v>
      </c>
      <c r="G39" s="9">
        <v>180000</v>
      </c>
      <c r="H39" s="9">
        <v>0</v>
      </c>
      <c r="I39" s="1">
        <v>2008</v>
      </c>
    </row>
    <row r="40" spans="1:9" ht="23.25" customHeight="1">
      <c r="A40" s="3">
        <v>28</v>
      </c>
      <c r="B40" s="55" t="s">
        <v>142</v>
      </c>
      <c r="C40" s="2" t="s">
        <v>173</v>
      </c>
      <c r="D40" s="6">
        <v>500000</v>
      </c>
      <c r="E40" s="6"/>
      <c r="F40" s="9">
        <f t="shared" si="1"/>
        <v>500000</v>
      </c>
      <c r="G40" s="9">
        <v>500000</v>
      </c>
      <c r="H40" s="9">
        <v>0</v>
      </c>
      <c r="I40" s="1">
        <v>2008</v>
      </c>
    </row>
    <row r="41" spans="1:12" s="22" customFormat="1" ht="21.75" customHeight="1">
      <c r="A41" s="3">
        <v>29</v>
      </c>
      <c r="B41" s="62" t="s">
        <v>194</v>
      </c>
      <c r="C41" s="63" t="s">
        <v>196</v>
      </c>
      <c r="D41" s="68">
        <v>85000000</v>
      </c>
      <c r="E41" s="68"/>
      <c r="F41" s="65">
        <f>SUM(G41:H41)</f>
        <v>6400000</v>
      </c>
      <c r="G41" s="65">
        <v>6400000</v>
      </c>
      <c r="H41" s="65">
        <v>0</v>
      </c>
      <c r="I41" s="69" t="s">
        <v>246</v>
      </c>
      <c r="L41" s="29"/>
    </row>
    <row r="42" spans="1:9" ht="24" customHeight="1">
      <c r="A42" s="3">
        <v>30</v>
      </c>
      <c r="B42" s="55" t="s">
        <v>160</v>
      </c>
      <c r="C42" s="2" t="s">
        <v>174</v>
      </c>
      <c r="D42" s="6">
        <v>300000</v>
      </c>
      <c r="E42" s="6"/>
      <c r="F42" s="9">
        <f t="shared" si="1"/>
        <v>300000</v>
      </c>
      <c r="G42" s="9">
        <v>300000</v>
      </c>
      <c r="H42" s="9">
        <v>0</v>
      </c>
      <c r="I42" s="1">
        <v>2008</v>
      </c>
    </row>
    <row r="43" spans="1:12" s="23" customFormat="1" ht="17.25" customHeight="1">
      <c r="A43" s="46"/>
      <c r="B43" s="61" t="s">
        <v>176</v>
      </c>
      <c r="C43" s="41"/>
      <c r="D43" s="43"/>
      <c r="E43" s="43"/>
      <c r="F43" s="7">
        <f t="shared" si="1"/>
        <v>500000</v>
      </c>
      <c r="G43" s="7">
        <f>SUM(G44)</f>
        <v>500000</v>
      </c>
      <c r="H43" s="7">
        <f>SUM(H44)</f>
        <v>0</v>
      </c>
      <c r="I43" s="47"/>
      <c r="L43" s="30"/>
    </row>
    <row r="44" spans="1:9" ht="24" customHeight="1">
      <c r="A44" s="3">
        <v>31</v>
      </c>
      <c r="B44" s="55" t="s">
        <v>143</v>
      </c>
      <c r="C44" s="2"/>
      <c r="D44" s="6">
        <v>500000</v>
      </c>
      <c r="E44" s="6"/>
      <c r="F44" s="9">
        <f>SUM(G44:H44)</f>
        <v>500000</v>
      </c>
      <c r="G44" s="9">
        <v>500000</v>
      </c>
      <c r="H44" s="9">
        <v>0</v>
      </c>
      <c r="I44" s="1">
        <v>2008</v>
      </c>
    </row>
    <row r="45" spans="1:12" s="22" customFormat="1" ht="18.75" customHeight="1">
      <c r="A45" s="37"/>
      <c r="B45" s="34" t="s">
        <v>28</v>
      </c>
      <c r="C45" s="38"/>
      <c r="D45" s="44"/>
      <c r="E45" s="44"/>
      <c r="F45" s="14">
        <f>SUM(G45:G45)</f>
        <v>6500000</v>
      </c>
      <c r="G45" s="14">
        <f>SUM(G46,G48,G50)</f>
        <v>6500000</v>
      </c>
      <c r="H45" s="14">
        <f>SUM(H46,H48,H50)</f>
        <v>0</v>
      </c>
      <c r="I45" s="40"/>
      <c r="L45" s="29"/>
    </row>
    <row r="46" spans="1:12" s="23" customFormat="1" ht="24" customHeight="1">
      <c r="A46" s="37"/>
      <c r="B46" s="12" t="s">
        <v>11</v>
      </c>
      <c r="C46" s="41"/>
      <c r="D46" s="43"/>
      <c r="E46" s="43"/>
      <c r="F46" s="7">
        <f aca="true" t="shared" si="2" ref="F46:F67">SUM(G46:H46)</f>
        <v>1200000</v>
      </c>
      <c r="G46" s="7">
        <f>SUM(G47,)</f>
        <v>1200000</v>
      </c>
      <c r="H46" s="7">
        <f>SUM(H47,)</f>
        <v>0</v>
      </c>
      <c r="I46" s="40"/>
      <c r="L46" s="30"/>
    </row>
    <row r="47" spans="1:9" ht="36" customHeight="1">
      <c r="A47" s="3">
        <v>32</v>
      </c>
      <c r="B47" s="11" t="s">
        <v>6</v>
      </c>
      <c r="C47" s="4"/>
      <c r="D47" s="5"/>
      <c r="E47" s="5"/>
      <c r="F47" s="9">
        <f t="shared" si="2"/>
        <v>1200000</v>
      </c>
      <c r="G47" s="9">
        <v>1200000</v>
      </c>
      <c r="H47" s="9">
        <v>0</v>
      </c>
      <c r="I47" s="1" t="s">
        <v>5</v>
      </c>
    </row>
    <row r="48" spans="1:12" s="23" customFormat="1" ht="24" customHeight="1">
      <c r="A48" s="37"/>
      <c r="B48" s="12" t="s">
        <v>12</v>
      </c>
      <c r="C48" s="41"/>
      <c r="D48" s="43"/>
      <c r="E48" s="43"/>
      <c r="F48" s="7">
        <f t="shared" si="2"/>
        <v>1500000</v>
      </c>
      <c r="G48" s="7">
        <f>SUM(G49)</f>
        <v>1500000</v>
      </c>
      <c r="H48" s="7">
        <f>SUM(H49)</f>
        <v>0</v>
      </c>
      <c r="I48" s="40"/>
      <c r="L48" s="30"/>
    </row>
    <row r="49" spans="1:9" ht="24" customHeight="1">
      <c r="A49" s="3">
        <v>33</v>
      </c>
      <c r="B49" s="11" t="s">
        <v>177</v>
      </c>
      <c r="C49" s="4"/>
      <c r="D49" s="5"/>
      <c r="E49" s="5"/>
      <c r="F49" s="9">
        <f t="shared" si="2"/>
        <v>1500000</v>
      </c>
      <c r="G49" s="9">
        <v>1500000</v>
      </c>
      <c r="H49" s="9">
        <v>0</v>
      </c>
      <c r="I49" s="1" t="s">
        <v>5</v>
      </c>
    </row>
    <row r="50" spans="1:12" s="23" customFormat="1" ht="18.75" customHeight="1">
      <c r="A50" s="37"/>
      <c r="B50" s="12" t="s">
        <v>13</v>
      </c>
      <c r="C50" s="41"/>
      <c r="D50" s="43"/>
      <c r="E50" s="43"/>
      <c r="F50" s="7">
        <f t="shared" si="2"/>
        <v>3800000</v>
      </c>
      <c r="G50" s="7">
        <f>SUM(G51:G52)</f>
        <v>3800000</v>
      </c>
      <c r="H50" s="7">
        <f>SUM(H51:H52)</f>
        <v>0</v>
      </c>
      <c r="I50" s="40"/>
      <c r="L50" s="30"/>
    </row>
    <row r="51" spans="1:9" ht="23.25" customHeight="1">
      <c r="A51" s="70">
        <v>34</v>
      </c>
      <c r="B51" s="62" t="s">
        <v>197</v>
      </c>
      <c r="C51" s="71"/>
      <c r="D51" s="65">
        <v>1500000</v>
      </c>
      <c r="E51" s="64"/>
      <c r="F51" s="65">
        <f t="shared" si="2"/>
        <v>1500000</v>
      </c>
      <c r="G51" s="65">
        <v>1500000</v>
      </c>
      <c r="H51" s="65">
        <v>0</v>
      </c>
      <c r="I51" s="69">
        <v>2008</v>
      </c>
    </row>
    <row r="52" spans="1:9" ht="24.75" customHeight="1">
      <c r="A52" s="3">
        <v>35</v>
      </c>
      <c r="B52" s="11" t="s">
        <v>175</v>
      </c>
      <c r="C52" s="2"/>
      <c r="D52" s="54"/>
      <c r="E52" s="54"/>
      <c r="F52" s="9">
        <f t="shared" si="2"/>
        <v>2300000</v>
      </c>
      <c r="G52" s="9">
        <v>2300000</v>
      </c>
      <c r="H52" s="9">
        <v>0</v>
      </c>
      <c r="I52" s="1">
        <v>2008</v>
      </c>
    </row>
    <row r="53" spans="1:12" s="22" customFormat="1" ht="18.75" customHeight="1">
      <c r="A53" s="37"/>
      <c r="B53" s="45" t="s">
        <v>14</v>
      </c>
      <c r="C53" s="38"/>
      <c r="D53" s="44"/>
      <c r="E53" s="44"/>
      <c r="F53" s="14">
        <f t="shared" si="2"/>
        <v>183400</v>
      </c>
      <c r="G53" s="14">
        <f>SUM(G54,)</f>
        <v>183400</v>
      </c>
      <c r="H53" s="14">
        <f>SUM(H54)</f>
        <v>0</v>
      </c>
      <c r="I53" s="40"/>
      <c r="L53" s="29"/>
    </row>
    <row r="54" spans="1:12" s="23" customFormat="1" ht="24" customHeight="1">
      <c r="A54" s="37"/>
      <c r="B54" s="12" t="s">
        <v>15</v>
      </c>
      <c r="C54" s="41"/>
      <c r="D54" s="43"/>
      <c r="E54" s="43"/>
      <c r="F54" s="7">
        <f t="shared" si="2"/>
        <v>183400</v>
      </c>
      <c r="G54" s="7">
        <f>SUM(G55:G57)</f>
        <v>183400</v>
      </c>
      <c r="H54" s="7">
        <f>SUM(H55:H57)</f>
        <v>0</v>
      </c>
      <c r="I54" s="40"/>
      <c r="L54" s="30"/>
    </row>
    <row r="55" spans="1:9" ht="23.25" customHeight="1">
      <c r="A55" s="3">
        <v>36</v>
      </c>
      <c r="B55" s="11" t="s">
        <v>56</v>
      </c>
      <c r="C55" s="2" t="s">
        <v>33</v>
      </c>
      <c r="D55" s="5"/>
      <c r="E55" s="5"/>
      <c r="F55" s="9">
        <v>70000</v>
      </c>
      <c r="G55" s="9">
        <v>70000</v>
      </c>
      <c r="H55" s="9">
        <v>0</v>
      </c>
      <c r="I55" s="1" t="s">
        <v>5</v>
      </c>
    </row>
    <row r="56" spans="1:9" ht="23.25" customHeight="1">
      <c r="A56" s="3">
        <v>37</v>
      </c>
      <c r="B56" s="55" t="s">
        <v>127</v>
      </c>
      <c r="C56" s="2"/>
      <c r="D56" s="6">
        <v>48400</v>
      </c>
      <c r="E56" s="6"/>
      <c r="F56" s="9">
        <f t="shared" si="2"/>
        <v>48400</v>
      </c>
      <c r="G56" s="9">
        <v>48400</v>
      </c>
      <c r="H56" s="9">
        <v>0</v>
      </c>
      <c r="I56" s="1">
        <v>2008</v>
      </c>
    </row>
    <row r="57" spans="1:9" ht="34.5" customHeight="1">
      <c r="A57" s="3">
        <v>38</v>
      </c>
      <c r="B57" s="11" t="s">
        <v>93</v>
      </c>
      <c r="C57" s="2" t="s">
        <v>227</v>
      </c>
      <c r="D57" s="5"/>
      <c r="E57" s="5"/>
      <c r="F57" s="9">
        <f t="shared" si="2"/>
        <v>65000</v>
      </c>
      <c r="G57" s="9">
        <v>65000</v>
      </c>
      <c r="H57" s="9">
        <v>0</v>
      </c>
      <c r="I57" s="1" t="s">
        <v>5</v>
      </c>
    </row>
    <row r="58" spans="1:12" s="22" customFormat="1" ht="24" customHeight="1">
      <c r="A58" s="37"/>
      <c r="B58" s="34" t="s">
        <v>61</v>
      </c>
      <c r="C58" s="38"/>
      <c r="D58" s="44"/>
      <c r="E58" s="44"/>
      <c r="F58" s="14">
        <f>SUM(G58:H58)</f>
        <v>718000</v>
      </c>
      <c r="G58" s="14">
        <f>SUM(G59,G62,G65)</f>
        <v>618000</v>
      </c>
      <c r="H58" s="14">
        <f>SUM(H59,H62,H65)</f>
        <v>100000</v>
      </c>
      <c r="I58" s="40"/>
      <c r="L58" s="29"/>
    </row>
    <row r="59" spans="1:12" s="23" customFormat="1" ht="15" customHeight="1">
      <c r="A59" s="37"/>
      <c r="B59" s="12" t="s">
        <v>101</v>
      </c>
      <c r="C59" s="41"/>
      <c r="D59" s="43"/>
      <c r="E59" s="43"/>
      <c r="F59" s="7">
        <f t="shared" si="2"/>
        <v>135000</v>
      </c>
      <c r="G59" s="7">
        <f>SUM(G60:G61)</f>
        <v>135000</v>
      </c>
      <c r="H59" s="7">
        <f>SUM(H60:H61)</f>
        <v>0</v>
      </c>
      <c r="I59" s="40"/>
      <c r="L59" s="30"/>
    </row>
    <row r="60" spans="1:12" s="21" customFormat="1" ht="22.5" customHeight="1">
      <c r="A60" s="3">
        <v>39</v>
      </c>
      <c r="B60" s="55" t="s">
        <v>129</v>
      </c>
      <c r="C60" s="2"/>
      <c r="D60" s="6"/>
      <c r="E60" s="6"/>
      <c r="F60" s="9">
        <f t="shared" si="2"/>
        <v>75000</v>
      </c>
      <c r="G60" s="9">
        <v>75000</v>
      </c>
      <c r="H60" s="9">
        <v>0</v>
      </c>
      <c r="I60" s="1">
        <v>2008</v>
      </c>
      <c r="L60" s="28"/>
    </row>
    <row r="61" spans="1:12" s="21" customFormat="1" ht="23.25" customHeight="1">
      <c r="A61" s="3">
        <v>40</v>
      </c>
      <c r="B61" s="55" t="s">
        <v>130</v>
      </c>
      <c r="C61" s="2"/>
      <c r="D61" s="6"/>
      <c r="E61" s="6"/>
      <c r="F61" s="9">
        <f t="shared" si="2"/>
        <v>60000</v>
      </c>
      <c r="G61" s="9">
        <v>60000</v>
      </c>
      <c r="H61" s="9">
        <v>0</v>
      </c>
      <c r="I61" s="1">
        <v>2008</v>
      </c>
      <c r="L61" s="28"/>
    </row>
    <row r="62" spans="1:12" s="23" customFormat="1" ht="22.5" customHeight="1">
      <c r="A62" s="37"/>
      <c r="B62" s="12" t="s">
        <v>63</v>
      </c>
      <c r="C62" s="41"/>
      <c r="D62" s="43"/>
      <c r="E62" s="43"/>
      <c r="F62" s="7">
        <f t="shared" si="2"/>
        <v>200000</v>
      </c>
      <c r="G62" s="7">
        <f>SUM(G63:G64)</f>
        <v>100000</v>
      </c>
      <c r="H62" s="7">
        <f>SUM(H63:H64)</f>
        <v>100000</v>
      </c>
      <c r="I62" s="40"/>
      <c r="L62" s="30"/>
    </row>
    <row r="63" spans="1:12" s="21" customFormat="1" ht="34.5" customHeight="1">
      <c r="A63" s="70">
        <v>41</v>
      </c>
      <c r="B63" s="63" t="s">
        <v>195</v>
      </c>
      <c r="C63" s="62"/>
      <c r="D63" s="65"/>
      <c r="E63" s="65"/>
      <c r="F63" s="65">
        <f t="shared" si="2"/>
        <v>100000</v>
      </c>
      <c r="G63" s="65">
        <v>100000</v>
      </c>
      <c r="H63" s="65">
        <v>0</v>
      </c>
      <c r="I63" s="69">
        <v>2008</v>
      </c>
      <c r="L63" s="28"/>
    </row>
    <row r="64" spans="1:12" s="21" customFormat="1" ht="35.25" customHeight="1">
      <c r="A64" s="3">
        <v>42</v>
      </c>
      <c r="B64" s="55" t="s">
        <v>128</v>
      </c>
      <c r="C64" s="11" t="s">
        <v>186</v>
      </c>
      <c r="D64" s="9"/>
      <c r="E64" s="9"/>
      <c r="F64" s="9">
        <f t="shared" si="2"/>
        <v>100000</v>
      </c>
      <c r="G64" s="9">
        <v>0</v>
      </c>
      <c r="H64" s="9">
        <v>100000</v>
      </c>
      <c r="I64" s="1">
        <v>2008</v>
      </c>
      <c r="L64" s="28"/>
    </row>
    <row r="65" spans="1:12" s="23" customFormat="1" ht="18" customHeight="1">
      <c r="A65" s="37"/>
      <c r="B65" s="12" t="s">
        <v>2</v>
      </c>
      <c r="C65" s="41"/>
      <c r="D65" s="43"/>
      <c r="E65" s="43"/>
      <c r="F65" s="7">
        <f t="shared" si="2"/>
        <v>383000</v>
      </c>
      <c r="G65" s="7">
        <f>SUM(G66:G67)</f>
        <v>383000</v>
      </c>
      <c r="H65" s="7">
        <f>SUM(H66:H67)</f>
        <v>0</v>
      </c>
      <c r="I65" s="40"/>
      <c r="L65" s="30"/>
    </row>
    <row r="66" spans="1:9" ht="17.25" customHeight="1">
      <c r="A66" s="3">
        <v>43</v>
      </c>
      <c r="B66" s="11" t="s">
        <v>42</v>
      </c>
      <c r="C66" s="2"/>
      <c r="D66" s="5"/>
      <c r="E66" s="5"/>
      <c r="F66" s="9">
        <f t="shared" si="2"/>
        <v>350000</v>
      </c>
      <c r="G66" s="9">
        <v>350000</v>
      </c>
      <c r="H66" s="9">
        <v>0</v>
      </c>
      <c r="I66" s="1" t="s">
        <v>5</v>
      </c>
    </row>
    <row r="67" spans="1:9" ht="24" customHeight="1">
      <c r="A67" s="3">
        <v>44</v>
      </c>
      <c r="B67" s="11" t="s">
        <v>228</v>
      </c>
      <c r="C67" s="2" t="s">
        <v>113</v>
      </c>
      <c r="D67" s="5"/>
      <c r="E67" s="5"/>
      <c r="F67" s="9">
        <f t="shared" si="2"/>
        <v>33000</v>
      </c>
      <c r="G67" s="9">
        <v>33000</v>
      </c>
      <c r="H67" s="9">
        <v>0</v>
      </c>
      <c r="I67" s="1" t="s">
        <v>5</v>
      </c>
    </row>
    <row r="68" spans="1:12" s="22" customFormat="1" ht="18" customHeight="1">
      <c r="A68" s="37"/>
      <c r="B68" s="34" t="s">
        <v>35</v>
      </c>
      <c r="C68" s="38"/>
      <c r="D68" s="44"/>
      <c r="E68" s="44"/>
      <c r="F68" s="14">
        <f aca="true" t="shared" si="3" ref="F68:F97">SUM(G68:H68)</f>
        <v>1000000</v>
      </c>
      <c r="G68" s="14">
        <f>SUM(G69)</f>
        <v>0</v>
      </c>
      <c r="H68" s="14">
        <f>SUM(H69)</f>
        <v>1000000</v>
      </c>
      <c r="I68" s="40"/>
      <c r="L68" s="29"/>
    </row>
    <row r="69" spans="1:12" s="23" customFormat="1" ht="18" customHeight="1">
      <c r="A69" s="37"/>
      <c r="B69" s="12" t="s">
        <v>102</v>
      </c>
      <c r="C69" s="41"/>
      <c r="D69" s="43"/>
      <c r="E69" s="43"/>
      <c r="F69" s="7">
        <f t="shared" si="3"/>
        <v>1000000</v>
      </c>
      <c r="G69" s="7">
        <f>SUM(G70)</f>
        <v>0</v>
      </c>
      <c r="H69" s="7">
        <f>SUM(H70)</f>
        <v>1000000</v>
      </c>
      <c r="I69" s="40"/>
      <c r="L69" s="30"/>
    </row>
    <row r="70" spans="1:12" s="21" customFormat="1" ht="17.25" customHeight="1">
      <c r="A70" s="3">
        <v>45</v>
      </c>
      <c r="B70" s="11" t="s">
        <v>203</v>
      </c>
      <c r="C70" s="2"/>
      <c r="D70" s="6"/>
      <c r="E70" s="6"/>
      <c r="F70" s="9">
        <f t="shared" si="3"/>
        <v>1000000</v>
      </c>
      <c r="G70" s="9">
        <v>0</v>
      </c>
      <c r="H70" s="9">
        <v>1000000</v>
      </c>
      <c r="I70" s="1">
        <v>2008</v>
      </c>
      <c r="L70" s="28"/>
    </row>
    <row r="71" spans="1:12" s="22" customFormat="1" ht="17.25" customHeight="1">
      <c r="A71" s="37"/>
      <c r="B71" s="34" t="s">
        <v>16</v>
      </c>
      <c r="C71" s="38"/>
      <c r="D71" s="44"/>
      <c r="E71" s="44"/>
      <c r="F71" s="14">
        <f t="shared" si="3"/>
        <v>18029000</v>
      </c>
      <c r="G71" s="14">
        <f>SUM(G72,G76,G79,G81,G84)</f>
        <v>12129000</v>
      </c>
      <c r="H71" s="14">
        <f>SUM(H72,H76,H79,H81,H84)</f>
        <v>5900000</v>
      </c>
      <c r="I71" s="40"/>
      <c r="L71" s="29"/>
    </row>
    <row r="72" spans="1:12" s="23" customFormat="1" ht="18" customHeight="1">
      <c r="A72" s="37"/>
      <c r="B72" s="12" t="s">
        <v>17</v>
      </c>
      <c r="C72" s="41"/>
      <c r="D72" s="43"/>
      <c r="E72" s="43"/>
      <c r="F72" s="7">
        <f t="shared" si="3"/>
        <v>6100000</v>
      </c>
      <c r="G72" s="7">
        <f>SUM(G73:G75)</f>
        <v>6100000</v>
      </c>
      <c r="H72" s="7">
        <f>SUM(H73:H75)</f>
        <v>0</v>
      </c>
      <c r="I72" s="40"/>
      <c r="L72" s="30"/>
    </row>
    <row r="73" spans="1:9" ht="33" customHeight="1">
      <c r="A73" s="3">
        <v>46</v>
      </c>
      <c r="B73" s="11" t="s">
        <v>46</v>
      </c>
      <c r="C73" s="2" t="s">
        <v>50</v>
      </c>
      <c r="D73" s="15">
        <v>25217452</v>
      </c>
      <c r="E73" s="15">
        <v>21317452</v>
      </c>
      <c r="F73" s="9">
        <f t="shared" si="3"/>
        <v>3900000</v>
      </c>
      <c r="G73" s="9">
        <v>3900000</v>
      </c>
      <c r="H73" s="9">
        <v>0</v>
      </c>
      <c r="I73" s="1" t="s">
        <v>89</v>
      </c>
    </row>
    <row r="74" spans="1:9" ht="24" customHeight="1">
      <c r="A74" s="3">
        <v>47</v>
      </c>
      <c r="B74" s="11" t="s">
        <v>104</v>
      </c>
      <c r="C74" s="2" t="s">
        <v>90</v>
      </c>
      <c r="D74" s="6">
        <v>2570000</v>
      </c>
      <c r="E74" s="6">
        <v>1370000</v>
      </c>
      <c r="F74" s="9">
        <f t="shared" si="3"/>
        <v>1200000</v>
      </c>
      <c r="G74" s="9">
        <v>1200000</v>
      </c>
      <c r="H74" s="9">
        <v>0</v>
      </c>
      <c r="I74" s="1" t="s">
        <v>88</v>
      </c>
    </row>
    <row r="75" spans="1:12" s="21" customFormat="1" ht="23.25" customHeight="1">
      <c r="A75" s="3">
        <v>48</v>
      </c>
      <c r="B75" s="11" t="s">
        <v>91</v>
      </c>
      <c r="C75" s="2"/>
      <c r="D75" s="6">
        <v>2418300</v>
      </c>
      <c r="E75" s="15">
        <v>18300</v>
      </c>
      <c r="F75" s="9">
        <f t="shared" si="3"/>
        <v>1000000</v>
      </c>
      <c r="G75" s="9">
        <v>1000000</v>
      </c>
      <c r="H75" s="9">
        <v>0</v>
      </c>
      <c r="I75" s="1" t="s">
        <v>95</v>
      </c>
      <c r="L75" s="28"/>
    </row>
    <row r="76" spans="1:12" s="23" customFormat="1" ht="18" customHeight="1">
      <c r="A76" s="37"/>
      <c r="B76" s="12" t="s">
        <v>18</v>
      </c>
      <c r="C76" s="41"/>
      <c r="D76" s="43"/>
      <c r="E76" s="43"/>
      <c r="F76" s="7">
        <f t="shared" si="3"/>
        <v>2345000</v>
      </c>
      <c r="G76" s="7">
        <f>SUM(G77:G78)</f>
        <v>2345000</v>
      </c>
      <c r="H76" s="7">
        <f>SUM(H77:H78)</f>
        <v>0</v>
      </c>
      <c r="I76" s="40"/>
      <c r="L76" s="30"/>
    </row>
    <row r="77" spans="1:9" ht="60" customHeight="1">
      <c r="A77" s="3">
        <v>49</v>
      </c>
      <c r="B77" s="11" t="s">
        <v>51</v>
      </c>
      <c r="C77" s="2" t="s">
        <v>44</v>
      </c>
      <c r="D77" s="6">
        <v>44786780</v>
      </c>
      <c r="E77" s="6">
        <v>41141790</v>
      </c>
      <c r="F77" s="9">
        <f>SUM(G77:H77)</f>
        <v>1845000</v>
      </c>
      <c r="G77" s="9">
        <v>1845000</v>
      </c>
      <c r="H77" s="9">
        <v>0</v>
      </c>
      <c r="I77" s="1" t="s">
        <v>198</v>
      </c>
    </row>
    <row r="78" spans="1:12" s="21" customFormat="1" ht="34.5" customHeight="1">
      <c r="A78" s="3">
        <v>50</v>
      </c>
      <c r="B78" s="11" t="s">
        <v>47</v>
      </c>
      <c r="C78" s="2" t="s">
        <v>50</v>
      </c>
      <c r="D78" s="6">
        <v>4708263</v>
      </c>
      <c r="E78" s="6">
        <f>D78-F78</f>
        <v>4208263</v>
      </c>
      <c r="F78" s="9">
        <f t="shared" si="3"/>
        <v>500000</v>
      </c>
      <c r="G78" s="9">
        <v>500000</v>
      </c>
      <c r="H78" s="9">
        <v>0</v>
      </c>
      <c r="I78" s="1" t="s">
        <v>89</v>
      </c>
      <c r="L78" s="28"/>
    </row>
    <row r="79" spans="1:12" s="23" customFormat="1" ht="18" customHeight="1">
      <c r="A79" s="37"/>
      <c r="B79" s="12" t="s">
        <v>103</v>
      </c>
      <c r="C79" s="32"/>
      <c r="D79" s="43"/>
      <c r="E79" s="43"/>
      <c r="F79" s="7">
        <f t="shared" si="3"/>
        <v>3100000</v>
      </c>
      <c r="G79" s="7">
        <f>SUM(G80:G80)</f>
        <v>0</v>
      </c>
      <c r="H79" s="7">
        <f>SUM(H80:H80)</f>
        <v>3100000</v>
      </c>
      <c r="I79" s="33"/>
      <c r="L79" s="30"/>
    </row>
    <row r="80" spans="1:12" s="21" customFormat="1" ht="33.75" customHeight="1">
      <c r="A80" s="3">
        <v>51</v>
      </c>
      <c r="B80" s="11" t="s">
        <v>48</v>
      </c>
      <c r="C80" s="2" t="s">
        <v>50</v>
      </c>
      <c r="D80" s="6">
        <v>11676714</v>
      </c>
      <c r="E80" s="6">
        <v>8576714</v>
      </c>
      <c r="F80" s="9">
        <f t="shared" si="3"/>
        <v>3100000</v>
      </c>
      <c r="G80" s="9">
        <v>0</v>
      </c>
      <c r="H80" s="9">
        <v>3100000</v>
      </c>
      <c r="I80" s="1" t="s">
        <v>89</v>
      </c>
      <c r="L80" s="28"/>
    </row>
    <row r="81" spans="1:12" s="23" customFormat="1" ht="18" customHeight="1">
      <c r="A81" s="37"/>
      <c r="B81" s="12" t="s">
        <v>19</v>
      </c>
      <c r="C81" s="41"/>
      <c r="D81" s="43"/>
      <c r="E81" s="43"/>
      <c r="F81" s="7">
        <f t="shared" si="3"/>
        <v>2800000</v>
      </c>
      <c r="G81" s="7">
        <f>SUM(G82:G83)</f>
        <v>0</v>
      </c>
      <c r="H81" s="7">
        <f>SUM(H82:H83)</f>
        <v>2800000</v>
      </c>
      <c r="I81" s="40"/>
      <c r="L81" s="30"/>
    </row>
    <row r="82" spans="1:12" s="21" customFormat="1" ht="34.5" customHeight="1">
      <c r="A82" s="3">
        <v>52</v>
      </c>
      <c r="B82" s="11" t="s">
        <v>49</v>
      </c>
      <c r="C82" s="2" t="s">
        <v>50</v>
      </c>
      <c r="D82" s="6">
        <v>12714177</v>
      </c>
      <c r="E82" s="6">
        <f>D82-F82</f>
        <v>11414177</v>
      </c>
      <c r="F82" s="9">
        <f t="shared" si="3"/>
        <v>1300000</v>
      </c>
      <c r="G82" s="9">
        <v>0</v>
      </c>
      <c r="H82" s="9">
        <v>1300000</v>
      </c>
      <c r="I82" s="1" t="s">
        <v>89</v>
      </c>
      <c r="L82" s="28"/>
    </row>
    <row r="83" spans="1:12" s="21" customFormat="1" ht="37.5" customHeight="1">
      <c r="A83" s="3">
        <v>53</v>
      </c>
      <c r="B83" s="11" t="s">
        <v>96</v>
      </c>
      <c r="C83" s="2" t="s">
        <v>178</v>
      </c>
      <c r="D83" s="6">
        <v>5249500</v>
      </c>
      <c r="E83" s="9">
        <v>49500</v>
      </c>
      <c r="F83" s="9">
        <f t="shared" si="3"/>
        <v>1500000</v>
      </c>
      <c r="G83" s="9">
        <v>0</v>
      </c>
      <c r="H83" s="9">
        <v>1500000</v>
      </c>
      <c r="I83" s="1" t="s">
        <v>97</v>
      </c>
      <c r="L83" s="28"/>
    </row>
    <row r="84" spans="1:12" s="23" customFormat="1" ht="18" customHeight="1">
      <c r="A84" s="37"/>
      <c r="B84" s="12" t="s">
        <v>45</v>
      </c>
      <c r="C84" s="32"/>
      <c r="D84" s="43"/>
      <c r="E84" s="43"/>
      <c r="F84" s="14">
        <f t="shared" si="3"/>
        <v>3684000</v>
      </c>
      <c r="G84" s="7">
        <f>SUM(G85:G88)</f>
        <v>3684000</v>
      </c>
      <c r="H84" s="7">
        <f>SUM(H85:H88)</f>
        <v>0</v>
      </c>
      <c r="I84" s="33"/>
      <c r="L84" s="30"/>
    </row>
    <row r="85" spans="1:9" ht="23.25" customHeight="1">
      <c r="A85" s="3">
        <v>54</v>
      </c>
      <c r="B85" s="11" t="s">
        <v>58</v>
      </c>
      <c r="C85" s="2"/>
      <c r="D85" s="5"/>
      <c r="E85" s="5"/>
      <c r="F85" s="9">
        <f t="shared" si="3"/>
        <v>560000</v>
      </c>
      <c r="G85" s="9">
        <v>560000</v>
      </c>
      <c r="H85" s="9">
        <v>0</v>
      </c>
      <c r="I85" s="1" t="s">
        <v>5</v>
      </c>
    </row>
    <row r="86" spans="1:9" ht="23.25" customHeight="1">
      <c r="A86" s="3">
        <v>55</v>
      </c>
      <c r="B86" s="11" t="s">
        <v>187</v>
      </c>
      <c r="C86" s="2"/>
      <c r="D86" s="6">
        <v>1840000</v>
      </c>
      <c r="E86" s="5"/>
      <c r="F86" s="9">
        <f t="shared" si="3"/>
        <v>50000</v>
      </c>
      <c r="G86" s="9">
        <v>50000</v>
      </c>
      <c r="H86" s="9">
        <v>0</v>
      </c>
      <c r="I86" s="1" t="s">
        <v>110</v>
      </c>
    </row>
    <row r="87" spans="1:9" ht="23.25" customHeight="1">
      <c r="A87" s="3">
        <v>56</v>
      </c>
      <c r="B87" s="11" t="s">
        <v>119</v>
      </c>
      <c r="C87" s="2" t="s">
        <v>179</v>
      </c>
      <c r="D87" s="5"/>
      <c r="E87" s="5"/>
      <c r="F87" s="9">
        <f t="shared" si="3"/>
        <v>74000</v>
      </c>
      <c r="G87" s="9">
        <v>74000</v>
      </c>
      <c r="H87" s="9">
        <v>0</v>
      </c>
      <c r="I87" s="1">
        <v>2008</v>
      </c>
    </row>
    <row r="88" spans="1:9" ht="47.25" customHeight="1">
      <c r="A88" s="3">
        <v>57</v>
      </c>
      <c r="B88" s="11" t="s">
        <v>67</v>
      </c>
      <c r="C88" s="2" t="s">
        <v>191</v>
      </c>
      <c r="D88" s="6">
        <v>7860000</v>
      </c>
      <c r="E88" s="6">
        <v>634900</v>
      </c>
      <c r="F88" s="9">
        <f t="shared" si="3"/>
        <v>3000000</v>
      </c>
      <c r="G88" s="9">
        <v>3000000</v>
      </c>
      <c r="H88" s="9">
        <v>0</v>
      </c>
      <c r="I88" s="1" t="s">
        <v>236</v>
      </c>
    </row>
    <row r="89" spans="1:12" s="23" customFormat="1" ht="17.25" customHeight="1">
      <c r="A89" s="37"/>
      <c r="B89" s="34" t="s">
        <v>145</v>
      </c>
      <c r="C89" s="38"/>
      <c r="D89" s="44"/>
      <c r="E89" s="44"/>
      <c r="F89" s="7">
        <f aca="true" t="shared" si="4" ref="F89:H90">SUM(F90)</f>
        <v>2000000</v>
      </c>
      <c r="G89" s="7">
        <f t="shared" si="4"/>
        <v>2000000</v>
      </c>
      <c r="H89" s="14">
        <f t="shared" si="4"/>
        <v>0</v>
      </c>
      <c r="I89" s="40"/>
      <c r="L89" s="30"/>
    </row>
    <row r="90" spans="1:12" s="23" customFormat="1" ht="18" customHeight="1">
      <c r="A90" s="46"/>
      <c r="B90" s="12" t="s">
        <v>144</v>
      </c>
      <c r="C90" s="41"/>
      <c r="D90" s="43"/>
      <c r="E90" s="43"/>
      <c r="F90" s="7">
        <f t="shared" si="4"/>
        <v>2000000</v>
      </c>
      <c r="G90" s="7">
        <f t="shared" si="4"/>
        <v>2000000</v>
      </c>
      <c r="H90" s="7">
        <f t="shared" si="4"/>
        <v>0</v>
      </c>
      <c r="I90" s="47"/>
      <c r="L90" s="30"/>
    </row>
    <row r="91" spans="1:9" ht="63.75" customHeight="1">
      <c r="A91" s="3">
        <v>58</v>
      </c>
      <c r="B91" s="11" t="s">
        <v>146</v>
      </c>
      <c r="C91" s="2"/>
      <c r="D91" s="6"/>
      <c r="E91" s="6"/>
      <c r="F91" s="9">
        <f>SUM(G91:H91)</f>
        <v>2000000</v>
      </c>
      <c r="G91" s="9">
        <v>2000000</v>
      </c>
      <c r="H91" s="9">
        <v>0</v>
      </c>
      <c r="I91" s="1">
        <v>2008</v>
      </c>
    </row>
    <row r="92" spans="1:12" s="22" customFormat="1" ht="17.25" customHeight="1">
      <c r="A92" s="37"/>
      <c r="B92" s="34" t="s">
        <v>109</v>
      </c>
      <c r="C92" s="38"/>
      <c r="D92" s="44"/>
      <c r="E92" s="44"/>
      <c r="F92" s="14">
        <f t="shared" si="3"/>
        <v>220000</v>
      </c>
      <c r="G92" s="14">
        <f>SUM(G93,)</f>
        <v>220000</v>
      </c>
      <c r="H92" s="14">
        <f>SUM(H93,)</f>
        <v>0</v>
      </c>
      <c r="I92" s="40"/>
      <c r="L92" s="29"/>
    </row>
    <row r="93" spans="1:12" s="23" customFormat="1" ht="18" customHeight="1">
      <c r="A93" s="37"/>
      <c r="B93" s="12" t="s">
        <v>40</v>
      </c>
      <c r="C93" s="41"/>
      <c r="D93" s="43"/>
      <c r="E93" s="43"/>
      <c r="F93" s="7">
        <f t="shared" si="3"/>
        <v>220000</v>
      </c>
      <c r="G93" s="7">
        <f>SUM(G94:G94)</f>
        <v>220000</v>
      </c>
      <c r="H93" s="7">
        <f>SUM(H94:H94)</f>
        <v>0</v>
      </c>
      <c r="I93" s="40"/>
      <c r="L93" s="30"/>
    </row>
    <row r="94" spans="1:9" ht="24" customHeight="1">
      <c r="A94" s="3">
        <v>59</v>
      </c>
      <c r="B94" s="11" t="s">
        <v>68</v>
      </c>
      <c r="C94" s="2" t="s">
        <v>199</v>
      </c>
      <c r="D94" s="5"/>
      <c r="E94" s="5"/>
      <c r="F94" s="9">
        <f t="shared" si="3"/>
        <v>220000</v>
      </c>
      <c r="G94" s="9">
        <v>220000</v>
      </c>
      <c r="H94" s="9">
        <v>0</v>
      </c>
      <c r="I94" s="1">
        <v>2008</v>
      </c>
    </row>
    <row r="95" spans="1:12" s="22" customFormat="1" ht="16.5" customHeight="1">
      <c r="A95" s="37"/>
      <c r="B95" s="34" t="s">
        <v>70</v>
      </c>
      <c r="C95" s="38"/>
      <c r="D95" s="44"/>
      <c r="E95" s="44"/>
      <c r="F95" s="14">
        <f t="shared" si="3"/>
        <v>130000</v>
      </c>
      <c r="G95" s="14">
        <f>SUM(G96,)</f>
        <v>130000</v>
      </c>
      <c r="H95" s="14">
        <f>SUM(H96,)</f>
        <v>0</v>
      </c>
      <c r="I95" s="40"/>
      <c r="L95" s="29"/>
    </row>
    <row r="96" spans="1:12" s="21" customFormat="1" ht="15.75" customHeight="1">
      <c r="A96" s="3"/>
      <c r="B96" s="12" t="s">
        <v>131</v>
      </c>
      <c r="C96" s="2"/>
      <c r="D96" s="6"/>
      <c r="E96" s="6"/>
      <c r="F96" s="7">
        <f t="shared" si="3"/>
        <v>130000</v>
      </c>
      <c r="G96" s="7">
        <f>SUM(G97)</f>
        <v>130000</v>
      </c>
      <c r="H96" s="7">
        <f>SUM(H97)</f>
        <v>0</v>
      </c>
      <c r="I96" s="1"/>
      <c r="L96" s="28"/>
    </row>
    <row r="97" spans="1:12" s="21" customFormat="1" ht="22.5" customHeight="1">
      <c r="A97" s="3">
        <v>60</v>
      </c>
      <c r="B97" s="55" t="s">
        <v>132</v>
      </c>
      <c r="C97" s="2"/>
      <c r="D97" s="6">
        <v>130000</v>
      </c>
      <c r="E97" s="6"/>
      <c r="F97" s="9">
        <f t="shared" si="3"/>
        <v>130000</v>
      </c>
      <c r="G97" s="9">
        <v>130000</v>
      </c>
      <c r="H97" s="9">
        <v>0</v>
      </c>
      <c r="I97" s="1">
        <v>2008</v>
      </c>
      <c r="L97" s="28"/>
    </row>
    <row r="98" spans="1:12" s="22" customFormat="1" ht="24" customHeight="1">
      <c r="A98" s="37"/>
      <c r="B98" s="34" t="s">
        <v>71</v>
      </c>
      <c r="C98" s="38"/>
      <c r="D98" s="44"/>
      <c r="E98" s="44"/>
      <c r="F98" s="14">
        <f aca="true" t="shared" si="5" ref="F98:F127">SUM(G98:H98)</f>
        <v>320000</v>
      </c>
      <c r="G98" s="14">
        <f>SUM(G99,)</f>
        <v>0</v>
      </c>
      <c r="H98" s="14">
        <f>SUM(H99,)</f>
        <v>320000</v>
      </c>
      <c r="I98" s="40"/>
      <c r="L98" s="29"/>
    </row>
    <row r="99" spans="1:12" s="23" customFormat="1" ht="18" customHeight="1">
      <c r="A99" s="37"/>
      <c r="B99" s="12" t="s">
        <v>62</v>
      </c>
      <c r="C99" s="41"/>
      <c r="D99" s="43"/>
      <c r="E99" s="43"/>
      <c r="F99" s="7">
        <f t="shared" si="5"/>
        <v>320000</v>
      </c>
      <c r="G99" s="7">
        <f>SUM(G100,)</f>
        <v>0</v>
      </c>
      <c r="H99" s="7">
        <f>SUM(H100,)</f>
        <v>320000</v>
      </c>
      <c r="I99" s="40"/>
      <c r="L99" s="30"/>
    </row>
    <row r="100" spans="1:12" s="21" customFormat="1" ht="33" customHeight="1">
      <c r="A100" s="3">
        <v>61</v>
      </c>
      <c r="B100" s="11" t="s">
        <v>120</v>
      </c>
      <c r="C100" s="11" t="s">
        <v>121</v>
      </c>
      <c r="D100" s="6">
        <v>320000</v>
      </c>
      <c r="E100" s="6"/>
      <c r="F100" s="9">
        <f t="shared" si="5"/>
        <v>320000</v>
      </c>
      <c r="G100" s="9">
        <v>0</v>
      </c>
      <c r="H100" s="9">
        <v>320000</v>
      </c>
      <c r="I100" s="1">
        <v>2008</v>
      </c>
      <c r="L100" s="28"/>
    </row>
    <row r="101" spans="1:12" s="22" customFormat="1" ht="24" customHeight="1">
      <c r="A101" s="37"/>
      <c r="B101" s="34" t="s">
        <v>27</v>
      </c>
      <c r="C101" s="38"/>
      <c r="D101" s="44"/>
      <c r="E101" s="44"/>
      <c r="F101" s="14">
        <f t="shared" si="5"/>
        <v>46046610</v>
      </c>
      <c r="G101" s="14">
        <f>SUM(G102,G104,G106,G108)</f>
        <v>46046610</v>
      </c>
      <c r="H101" s="14">
        <f>SUM(H102,H104,H106,H108)</f>
        <v>0</v>
      </c>
      <c r="I101" s="40"/>
      <c r="L101" s="29"/>
    </row>
    <row r="102" spans="1:12" s="23" customFormat="1" ht="24" customHeight="1">
      <c r="A102" s="37"/>
      <c r="B102" s="12" t="s">
        <v>21</v>
      </c>
      <c r="C102" s="41"/>
      <c r="D102" s="43"/>
      <c r="E102" s="43"/>
      <c r="F102" s="7">
        <f t="shared" si="5"/>
        <v>42956610</v>
      </c>
      <c r="G102" s="7">
        <f>SUM(G103:G103)</f>
        <v>42956610</v>
      </c>
      <c r="H102" s="7">
        <f>SUM(H103:H103)</f>
        <v>0</v>
      </c>
      <c r="I102" s="40"/>
      <c r="L102" s="30"/>
    </row>
    <row r="103" spans="1:9" ht="60" customHeight="1">
      <c r="A103" s="3">
        <v>62</v>
      </c>
      <c r="B103" s="11" t="s">
        <v>75</v>
      </c>
      <c r="C103" s="11" t="s">
        <v>72</v>
      </c>
      <c r="D103" s="9">
        <v>82221437</v>
      </c>
      <c r="E103" s="9">
        <v>18233997</v>
      </c>
      <c r="F103" s="9">
        <f t="shared" si="5"/>
        <v>42956610</v>
      </c>
      <c r="G103" s="9">
        <v>42956610</v>
      </c>
      <c r="H103" s="9">
        <v>0</v>
      </c>
      <c r="I103" s="1" t="s">
        <v>161</v>
      </c>
    </row>
    <row r="104" spans="1:12" s="23" customFormat="1" ht="18" customHeight="1">
      <c r="A104" s="37"/>
      <c r="B104" s="12" t="s">
        <v>22</v>
      </c>
      <c r="C104" s="41"/>
      <c r="D104" s="43"/>
      <c r="E104" s="43"/>
      <c r="F104" s="7">
        <f t="shared" si="5"/>
        <v>50000</v>
      </c>
      <c r="G104" s="7">
        <f>SUM(G105:G105)</f>
        <v>50000</v>
      </c>
      <c r="H104" s="7">
        <f>SUM(H105:H105)</f>
        <v>0</v>
      </c>
      <c r="I104" s="40"/>
      <c r="L104" s="30"/>
    </row>
    <row r="105" spans="1:9" ht="23.25" customHeight="1">
      <c r="A105" s="3">
        <v>63</v>
      </c>
      <c r="B105" s="11" t="s">
        <v>193</v>
      </c>
      <c r="C105" s="2" t="s">
        <v>180</v>
      </c>
      <c r="D105" s="6">
        <v>4500000</v>
      </c>
      <c r="E105" s="6"/>
      <c r="F105" s="9">
        <f t="shared" si="5"/>
        <v>50000</v>
      </c>
      <c r="G105" s="9">
        <v>50000</v>
      </c>
      <c r="H105" s="9">
        <v>0</v>
      </c>
      <c r="I105" s="1" t="s">
        <v>168</v>
      </c>
    </row>
    <row r="106" spans="1:12" s="23" customFormat="1" ht="23.25" customHeight="1">
      <c r="A106" s="37"/>
      <c r="B106" s="12" t="s">
        <v>23</v>
      </c>
      <c r="C106" s="41"/>
      <c r="D106" s="43"/>
      <c r="E106" s="43"/>
      <c r="F106" s="7">
        <f t="shared" si="5"/>
        <v>400000</v>
      </c>
      <c r="G106" s="7">
        <f>SUM(G107,)</f>
        <v>400000</v>
      </c>
      <c r="H106" s="7">
        <f>SUM(H107,)</f>
        <v>0</v>
      </c>
      <c r="I106" s="40"/>
      <c r="L106" s="30"/>
    </row>
    <row r="107" spans="1:9" ht="23.25" customHeight="1">
      <c r="A107" s="3">
        <v>64</v>
      </c>
      <c r="B107" s="11" t="s">
        <v>37</v>
      </c>
      <c r="C107" s="4"/>
      <c r="D107" s="5"/>
      <c r="E107" s="5"/>
      <c r="F107" s="9">
        <f t="shared" si="5"/>
        <v>400000</v>
      </c>
      <c r="G107" s="9">
        <v>400000</v>
      </c>
      <c r="H107" s="9">
        <v>0</v>
      </c>
      <c r="I107" s="1" t="s">
        <v>5</v>
      </c>
    </row>
    <row r="108" spans="1:12" s="23" customFormat="1" ht="16.5" customHeight="1">
      <c r="A108" s="37"/>
      <c r="B108" s="12" t="s">
        <v>24</v>
      </c>
      <c r="C108" s="41"/>
      <c r="D108" s="43"/>
      <c r="E108" s="43"/>
      <c r="F108" s="7">
        <f t="shared" si="5"/>
        <v>2640000</v>
      </c>
      <c r="G108" s="7">
        <f>SUM(G109:G117)</f>
        <v>2640000</v>
      </c>
      <c r="H108" s="7">
        <f>SUM(H109:H117)</f>
        <v>0</v>
      </c>
      <c r="I108" s="40"/>
      <c r="L108" s="30"/>
    </row>
    <row r="109" spans="1:12" s="21" customFormat="1" ht="34.5" customHeight="1">
      <c r="A109" s="3">
        <v>65</v>
      </c>
      <c r="B109" s="11" t="s">
        <v>59</v>
      </c>
      <c r="C109" s="15" t="s">
        <v>73</v>
      </c>
      <c r="D109" s="5"/>
      <c r="E109" s="5"/>
      <c r="F109" s="9">
        <f t="shared" si="5"/>
        <v>400000</v>
      </c>
      <c r="G109" s="9">
        <v>400000</v>
      </c>
      <c r="H109" s="9">
        <v>0</v>
      </c>
      <c r="I109" s="1" t="s">
        <v>5</v>
      </c>
      <c r="L109" s="28"/>
    </row>
    <row r="110" spans="1:9" ht="59.25" customHeight="1">
      <c r="A110" s="3">
        <v>66</v>
      </c>
      <c r="B110" s="11" t="s">
        <v>65</v>
      </c>
      <c r="C110" s="2" t="s">
        <v>82</v>
      </c>
      <c r="D110" s="6">
        <v>39898000</v>
      </c>
      <c r="E110" s="6">
        <v>398412</v>
      </c>
      <c r="F110" s="9">
        <f t="shared" si="5"/>
        <v>100000</v>
      </c>
      <c r="G110" s="9">
        <v>100000</v>
      </c>
      <c r="H110" s="9">
        <v>0</v>
      </c>
      <c r="I110" s="1" t="s">
        <v>164</v>
      </c>
    </row>
    <row r="111" spans="1:9" ht="24.75" customHeight="1">
      <c r="A111" s="3">
        <v>67</v>
      </c>
      <c r="B111" s="11" t="s">
        <v>57</v>
      </c>
      <c r="C111" s="2" t="s">
        <v>66</v>
      </c>
      <c r="D111" s="6"/>
      <c r="E111" s="6"/>
      <c r="F111" s="9">
        <f t="shared" si="5"/>
        <v>500000</v>
      </c>
      <c r="G111" s="9">
        <v>500000</v>
      </c>
      <c r="H111" s="9">
        <v>0</v>
      </c>
      <c r="I111" s="1" t="s">
        <v>5</v>
      </c>
    </row>
    <row r="112" spans="1:9" ht="23.25" customHeight="1">
      <c r="A112" s="3">
        <v>68</v>
      </c>
      <c r="B112" s="11" t="s">
        <v>83</v>
      </c>
      <c r="C112" s="2" t="s">
        <v>181</v>
      </c>
      <c r="D112" s="6"/>
      <c r="E112" s="6"/>
      <c r="F112" s="9">
        <f t="shared" si="5"/>
        <v>200000</v>
      </c>
      <c r="G112" s="9">
        <v>200000</v>
      </c>
      <c r="H112" s="9">
        <v>0</v>
      </c>
      <c r="I112" s="1" t="s">
        <v>5</v>
      </c>
    </row>
    <row r="113" spans="1:9" ht="50.25" customHeight="1">
      <c r="A113" s="3">
        <v>69</v>
      </c>
      <c r="B113" s="11" t="s">
        <v>84</v>
      </c>
      <c r="C113" s="2" t="s">
        <v>162</v>
      </c>
      <c r="D113" s="6">
        <v>580000</v>
      </c>
      <c r="E113" s="6">
        <v>30000</v>
      </c>
      <c r="F113" s="9">
        <f>SUM(G113:H113)</f>
        <v>235000</v>
      </c>
      <c r="G113" s="9">
        <v>235000</v>
      </c>
      <c r="H113" s="9">
        <v>0</v>
      </c>
      <c r="I113" s="1" t="s">
        <v>98</v>
      </c>
    </row>
    <row r="114" spans="1:9" ht="35.25" customHeight="1">
      <c r="A114" s="3">
        <v>70</v>
      </c>
      <c r="B114" s="11" t="s">
        <v>55</v>
      </c>
      <c r="C114" s="2" t="s">
        <v>74</v>
      </c>
      <c r="D114" s="6">
        <v>4490000</v>
      </c>
      <c r="E114" s="6">
        <v>807660</v>
      </c>
      <c r="F114" s="9">
        <f>SUM(G114:H114)</f>
        <v>800000</v>
      </c>
      <c r="G114" s="9">
        <v>800000</v>
      </c>
      <c r="H114" s="9">
        <v>0</v>
      </c>
      <c r="I114" s="1" t="s">
        <v>92</v>
      </c>
    </row>
    <row r="115" spans="1:9" ht="17.25" customHeight="1">
      <c r="A115" s="3">
        <v>71</v>
      </c>
      <c r="B115" s="55" t="s">
        <v>133</v>
      </c>
      <c r="C115" s="2"/>
      <c r="D115" s="6">
        <v>225000</v>
      </c>
      <c r="E115" s="6"/>
      <c r="F115" s="9">
        <f>SUM(G115:H115)</f>
        <v>225000</v>
      </c>
      <c r="G115" s="9">
        <v>225000</v>
      </c>
      <c r="H115" s="9">
        <v>0</v>
      </c>
      <c r="I115" s="1">
        <v>2008</v>
      </c>
    </row>
    <row r="116" spans="1:9" ht="17.25" customHeight="1">
      <c r="A116" s="3">
        <v>72</v>
      </c>
      <c r="B116" s="55" t="s">
        <v>134</v>
      </c>
      <c r="C116" s="2"/>
      <c r="D116" s="6">
        <v>155000</v>
      </c>
      <c r="E116" s="6"/>
      <c r="F116" s="9">
        <f>SUM(G116:H116)</f>
        <v>155000</v>
      </c>
      <c r="G116" s="9">
        <v>155000</v>
      </c>
      <c r="H116" s="9">
        <v>0</v>
      </c>
      <c r="I116" s="1">
        <v>2008</v>
      </c>
    </row>
    <row r="117" spans="1:9" ht="36" customHeight="1">
      <c r="A117" s="3">
        <v>73</v>
      </c>
      <c r="B117" s="55" t="s">
        <v>136</v>
      </c>
      <c r="C117" s="2"/>
      <c r="D117" s="6">
        <v>25000</v>
      </c>
      <c r="E117" s="6"/>
      <c r="F117" s="9">
        <f t="shared" si="5"/>
        <v>25000</v>
      </c>
      <c r="G117" s="9">
        <v>25000</v>
      </c>
      <c r="H117" s="9">
        <v>0</v>
      </c>
      <c r="I117" s="1">
        <v>2008</v>
      </c>
    </row>
    <row r="118" spans="1:12" s="22" customFormat="1" ht="23.25" customHeight="1">
      <c r="A118" s="37"/>
      <c r="B118" s="34" t="s">
        <v>1</v>
      </c>
      <c r="C118" s="38"/>
      <c r="D118" s="43"/>
      <c r="E118" s="43"/>
      <c r="F118" s="14">
        <f t="shared" si="5"/>
        <v>201000</v>
      </c>
      <c r="G118" s="14">
        <f>SUM(G124,G119,G122,)</f>
        <v>186000</v>
      </c>
      <c r="H118" s="14">
        <f>SUM(H124,H119,H122,)</f>
        <v>15000</v>
      </c>
      <c r="I118" s="40"/>
      <c r="L118" s="29"/>
    </row>
    <row r="119" spans="1:12" s="21" customFormat="1" ht="22.5" customHeight="1">
      <c r="A119" s="3"/>
      <c r="B119" s="12" t="s">
        <v>235</v>
      </c>
      <c r="C119" s="2"/>
      <c r="D119" s="6"/>
      <c r="E119" s="6"/>
      <c r="F119" s="7">
        <f t="shared" si="5"/>
        <v>86000</v>
      </c>
      <c r="G119" s="7">
        <f>SUM(G120:G121)</f>
        <v>86000</v>
      </c>
      <c r="H119" s="7">
        <f>SUM(H120:H121)</f>
        <v>0</v>
      </c>
      <c r="I119" s="47"/>
      <c r="L119" s="28"/>
    </row>
    <row r="120" spans="1:12" s="21" customFormat="1" ht="24" customHeight="1">
      <c r="A120" s="3">
        <v>74</v>
      </c>
      <c r="B120" s="55" t="s">
        <v>229</v>
      </c>
      <c r="C120" s="2"/>
      <c r="D120" s="6">
        <v>21500</v>
      </c>
      <c r="E120" s="6"/>
      <c r="F120" s="9">
        <f t="shared" si="5"/>
        <v>21500</v>
      </c>
      <c r="G120" s="9">
        <v>21500</v>
      </c>
      <c r="H120" s="9">
        <v>0</v>
      </c>
      <c r="I120" s="1">
        <v>2008</v>
      </c>
      <c r="L120" s="28"/>
    </row>
    <row r="121" spans="1:12" s="21" customFormat="1" ht="24" customHeight="1">
      <c r="A121" s="3">
        <v>75</v>
      </c>
      <c r="B121" s="55" t="s">
        <v>124</v>
      </c>
      <c r="C121" s="2"/>
      <c r="D121" s="6">
        <v>64500</v>
      </c>
      <c r="E121" s="6"/>
      <c r="F121" s="9">
        <f t="shared" si="5"/>
        <v>64500</v>
      </c>
      <c r="G121" s="9">
        <v>64500</v>
      </c>
      <c r="H121" s="9">
        <v>0</v>
      </c>
      <c r="I121" s="1">
        <v>2008</v>
      </c>
      <c r="L121" s="28"/>
    </row>
    <row r="122" spans="1:12" s="21" customFormat="1" ht="24" customHeight="1">
      <c r="A122" s="3"/>
      <c r="B122" s="12" t="s">
        <v>125</v>
      </c>
      <c r="C122" s="2"/>
      <c r="D122" s="6"/>
      <c r="E122" s="6"/>
      <c r="F122" s="7">
        <f t="shared" si="5"/>
        <v>15000</v>
      </c>
      <c r="G122" s="7">
        <f>SUM(G123)</f>
        <v>0</v>
      </c>
      <c r="H122" s="7">
        <f>SUM(H123)</f>
        <v>15000</v>
      </c>
      <c r="I122" s="1"/>
      <c r="L122" s="28"/>
    </row>
    <row r="123" spans="1:12" s="21" customFormat="1" ht="34.5" customHeight="1">
      <c r="A123" s="3">
        <v>76</v>
      </c>
      <c r="B123" s="55" t="s">
        <v>204</v>
      </c>
      <c r="C123" s="2" t="s">
        <v>126</v>
      </c>
      <c r="D123" s="6">
        <v>15000</v>
      </c>
      <c r="E123" s="6"/>
      <c r="F123" s="9">
        <f t="shared" si="5"/>
        <v>15000</v>
      </c>
      <c r="G123" s="9">
        <v>0</v>
      </c>
      <c r="H123" s="9">
        <v>15000</v>
      </c>
      <c r="I123" s="1">
        <v>2008</v>
      </c>
      <c r="L123" s="28"/>
    </row>
    <row r="124" spans="1:12" s="23" customFormat="1" ht="13.5" customHeight="1">
      <c r="A124" s="37"/>
      <c r="B124" s="12" t="s">
        <v>85</v>
      </c>
      <c r="C124" s="41"/>
      <c r="D124" s="43"/>
      <c r="E124" s="43"/>
      <c r="F124" s="7">
        <f t="shared" si="5"/>
        <v>100000</v>
      </c>
      <c r="G124" s="7">
        <f>SUM(G125)</f>
        <v>100000</v>
      </c>
      <c r="H124" s="7">
        <f>SUM(H125)</f>
        <v>0</v>
      </c>
      <c r="I124" s="40"/>
      <c r="L124" s="30"/>
    </row>
    <row r="125" spans="1:12" s="21" customFormat="1" ht="59.25" customHeight="1">
      <c r="A125" s="3">
        <v>77</v>
      </c>
      <c r="B125" s="17" t="s">
        <v>86</v>
      </c>
      <c r="C125" s="2" t="s">
        <v>182</v>
      </c>
      <c r="D125" s="6">
        <v>25800000</v>
      </c>
      <c r="E125" s="59"/>
      <c r="F125" s="9">
        <f t="shared" si="5"/>
        <v>100000</v>
      </c>
      <c r="G125" s="9">
        <v>100000</v>
      </c>
      <c r="H125" s="9">
        <v>0</v>
      </c>
      <c r="I125" s="1" t="s">
        <v>165</v>
      </c>
      <c r="L125" s="28"/>
    </row>
    <row r="126" spans="1:12" s="22" customFormat="1" ht="16.5" customHeight="1">
      <c r="A126" s="37"/>
      <c r="B126" s="34" t="s">
        <v>25</v>
      </c>
      <c r="C126" s="39"/>
      <c r="D126" s="43"/>
      <c r="E126" s="43"/>
      <c r="F126" s="14">
        <f t="shared" si="5"/>
        <v>5904000</v>
      </c>
      <c r="G126" s="14">
        <f>SUM(G127,G132)</f>
        <v>5904000</v>
      </c>
      <c r="H126" s="14">
        <f>SUM(H127,H132)</f>
        <v>0</v>
      </c>
      <c r="I126" s="40"/>
      <c r="L126" s="29"/>
    </row>
    <row r="127" spans="1:12" s="23" customFormat="1" ht="15" customHeight="1">
      <c r="A127" s="37"/>
      <c r="B127" s="12" t="s">
        <v>26</v>
      </c>
      <c r="C127" s="42"/>
      <c r="D127" s="7"/>
      <c r="E127" s="7"/>
      <c r="F127" s="7">
        <f t="shared" si="5"/>
        <v>5874000</v>
      </c>
      <c r="G127" s="7">
        <f>SUM(G128,G129:G131)</f>
        <v>5874000</v>
      </c>
      <c r="H127" s="7">
        <f>SUM(H128,H131:H131)</f>
        <v>0</v>
      </c>
      <c r="I127" s="40"/>
      <c r="L127" s="30"/>
    </row>
    <row r="128" spans="1:9" ht="69.75" customHeight="1">
      <c r="A128" s="3">
        <v>78</v>
      </c>
      <c r="B128" s="11" t="s">
        <v>69</v>
      </c>
      <c r="C128" s="2" t="s">
        <v>115</v>
      </c>
      <c r="D128" s="6">
        <v>41430170</v>
      </c>
      <c r="E128" s="6">
        <v>497045</v>
      </c>
      <c r="F128" s="9">
        <f aca="true" t="shared" si="6" ref="F128:F133">SUM(G128:H128)</f>
        <v>800000</v>
      </c>
      <c r="G128" s="15">
        <v>800000</v>
      </c>
      <c r="H128" s="9">
        <v>0</v>
      </c>
      <c r="I128" s="1" t="s">
        <v>238</v>
      </c>
    </row>
    <row r="129" spans="1:9" ht="58.5" customHeight="1">
      <c r="A129" s="3">
        <v>79</v>
      </c>
      <c r="B129" s="11" t="s">
        <v>116</v>
      </c>
      <c r="C129" s="2" t="s">
        <v>183</v>
      </c>
      <c r="D129" s="6">
        <v>50890600</v>
      </c>
      <c r="E129" s="6">
        <v>890600</v>
      </c>
      <c r="F129" s="9">
        <f>SUM(G129:H129)</f>
        <v>3000000</v>
      </c>
      <c r="G129" s="15">
        <v>3000000</v>
      </c>
      <c r="H129" s="9">
        <v>0</v>
      </c>
      <c r="I129" s="1" t="s">
        <v>243</v>
      </c>
    </row>
    <row r="130" spans="1:9" ht="36" customHeight="1">
      <c r="A130" s="3">
        <v>80</v>
      </c>
      <c r="B130" s="11" t="s">
        <v>87</v>
      </c>
      <c r="C130" s="2" t="s">
        <v>184</v>
      </c>
      <c r="D130" s="6">
        <v>4422000</v>
      </c>
      <c r="E130" s="6">
        <v>121390</v>
      </c>
      <c r="F130" s="9">
        <f t="shared" si="6"/>
        <v>2000000</v>
      </c>
      <c r="G130" s="15">
        <v>2000000</v>
      </c>
      <c r="H130" s="9">
        <v>0</v>
      </c>
      <c r="I130" s="1" t="s">
        <v>168</v>
      </c>
    </row>
    <row r="131" spans="1:9" ht="23.25" customHeight="1">
      <c r="A131" s="3">
        <v>81</v>
      </c>
      <c r="B131" s="11" t="s">
        <v>117</v>
      </c>
      <c r="C131" s="2" t="s">
        <v>118</v>
      </c>
      <c r="D131" s="6"/>
      <c r="E131" s="6"/>
      <c r="F131" s="9">
        <f t="shared" si="6"/>
        <v>74000</v>
      </c>
      <c r="G131" s="15">
        <v>74000</v>
      </c>
      <c r="H131" s="9">
        <v>0</v>
      </c>
      <c r="I131" s="1">
        <v>2008</v>
      </c>
    </row>
    <row r="132" spans="1:9" s="48" customFormat="1" ht="14.25" customHeight="1">
      <c r="A132" s="50"/>
      <c r="B132" s="51" t="s">
        <v>107</v>
      </c>
      <c r="C132" s="52"/>
      <c r="D132" s="53"/>
      <c r="E132" s="43"/>
      <c r="F132" s="43">
        <f t="shared" si="6"/>
        <v>30000</v>
      </c>
      <c r="G132" s="43">
        <f>SUM(G133)</f>
        <v>30000</v>
      </c>
      <c r="H132" s="43">
        <f>SUM(H133)</f>
        <v>0</v>
      </c>
      <c r="I132" s="50"/>
    </row>
    <row r="133" spans="1:9" s="49" customFormat="1" ht="24" customHeight="1">
      <c r="A133" s="3">
        <v>82</v>
      </c>
      <c r="B133" s="55" t="s">
        <v>122</v>
      </c>
      <c r="C133" s="2"/>
      <c r="D133" s="6">
        <v>30000</v>
      </c>
      <c r="E133" s="6"/>
      <c r="F133" s="9">
        <f t="shared" si="6"/>
        <v>30000</v>
      </c>
      <c r="G133" s="15">
        <v>30000</v>
      </c>
      <c r="H133" s="9">
        <v>0</v>
      </c>
      <c r="I133" s="1">
        <v>2008</v>
      </c>
    </row>
  </sheetData>
  <sheetProtection selectLockedCells="1" selectUnlockedCells="1"/>
  <mergeCells count="11">
    <mergeCell ref="D4:D6"/>
    <mergeCell ref="G1:I1"/>
    <mergeCell ref="G5:H5"/>
    <mergeCell ref="F5:F6"/>
    <mergeCell ref="A2:I2"/>
    <mergeCell ref="A4:A6"/>
    <mergeCell ref="B4:B6"/>
    <mergeCell ref="E4:E6"/>
    <mergeCell ref="C4:C6"/>
    <mergeCell ref="I4:I6"/>
    <mergeCell ref="F4:H4"/>
  </mergeCells>
  <printOptions horizontalCentered="1"/>
  <pageMargins left="0.7874015748031497" right="0.5905511811023623" top="0.984251968503937" bottom="0.9448818897637796" header="0" footer="0"/>
  <pageSetup firstPageNumber="34" useFirstPageNumber="1" horizontalDpi="300" verticalDpi="300" orientation="landscape" paperSize="9" r:id="rId1"/>
  <headerFooter alignWithMargins="0">
    <oddFooter>&amp;L&amp;P</oddFooter>
  </headerFooter>
  <rowBreaks count="2" manualBreakCount="2">
    <brk id="100" max="8" man="1"/>
    <brk id="1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106"/>
  <sheetViews>
    <sheetView view="pageBreakPreview" zoomScaleSheetLayoutView="100" workbookViewId="0" topLeftCell="A88">
      <selection activeCell="D96" sqref="D96:E96"/>
    </sheetView>
  </sheetViews>
  <sheetFormatPr defaultColWidth="9.00390625" defaultRowHeight="12.75"/>
  <cols>
    <col min="1" max="1" width="3.75390625" style="58" customWidth="1"/>
    <col min="2" max="2" width="39.625" style="10" customWidth="1"/>
    <col min="3" max="5" width="12.75390625" style="74" customWidth="1"/>
    <col min="6" max="6" width="10.25390625" style="75" customWidth="1"/>
    <col min="7" max="7" width="10.125" style="27" hidden="1" customWidth="1"/>
    <col min="8" max="8" width="1.75390625" style="87" customWidth="1"/>
    <col min="9" max="9" width="11.25390625" style="27" customWidth="1"/>
    <col min="10" max="10" width="13.00390625" style="27" customWidth="1"/>
    <col min="11" max="11" width="10.625" style="27" customWidth="1"/>
    <col min="12" max="12" width="10.25390625" style="27" customWidth="1"/>
    <col min="13" max="14" width="17.625" style="18" customWidth="1"/>
    <col min="15" max="15" width="13.875" style="27" customWidth="1"/>
    <col min="16" max="16384" width="9.125" style="18" customWidth="1"/>
  </cols>
  <sheetData>
    <row r="1" spans="9:12" ht="15.75" customHeight="1">
      <c r="I1" s="57"/>
      <c r="J1" s="60"/>
      <c r="K1" s="118"/>
      <c r="L1" s="118"/>
    </row>
    <row r="2" spans="1:12" ht="13.5" customHeight="1">
      <c r="A2" s="107" t="s">
        <v>214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ht="6.75" customHeight="1"/>
    <row r="4" spans="1:15" s="21" customFormat="1" ht="17.25" customHeight="1">
      <c r="A4" s="108" t="s">
        <v>60</v>
      </c>
      <c r="B4" s="110" t="s">
        <v>3</v>
      </c>
      <c r="C4" s="105" t="s">
        <v>205</v>
      </c>
      <c r="D4" s="105" t="s">
        <v>206</v>
      </c>
      <c r="E4" s="105" t="s">
        <v>208</v>
      </c>
      <c r="F4" s="105" t="s">
        <v>207</v>
      </c>
      <c r="G4" s="105" t="s">
        <v>108</v>
      </c>
      <c r="H4" s="72"/>
      <c r="I4" s="116" t="s">
        <v>218</v>
      </c>
      <c r="J4" s="116"/>
      <c r="K4" s="116"/>
      <c r="L4" s="116"/>
      <c r="O4" s="28"/>
    </row>
    <row r="5" spans="1:15" s="21" customFormat="1" ht="12.75" customHeight="1">
      <c r="A5" s="108"/>
      <c r="B5" s="111"/>
      <c r="C5" s="113"/>
      <c r="D5" s="113"/>
      <c r="E5" s="113"/>
      <c r="F5" s="113"/>
      <c r="G5" s="113"/>
      <c r="H5" s="72"/>
      <c r="I5" s="120" t="s">
        <v>8</v>
      </c>
      <c r="J5" s="103" t="s">
        <v>31</v>
      </c>
      <c r="K5" s="119"/>
      <c r="L5" s="104"/>
      <c r="O5" s="28"/>
    </row>
    <row r="6" spans="1:15" s="21" customFormat="1" ht="12.75" customHeight="1">
      <c r="A6" s="108"/>
      <c r="B6" s="111"/>
      <c r="C6" s="113"/>
      <c r="D6" s="113"/>
      <c r="E6" s="113"/>
      <c r="F6" s="113"/>
      <c r="G6" s="113"/>
      <c r="H6" s="72"/>
      <c r="I6" s="101"/>
      <c r="J6" s="103" t="s">
        <v>29</v>
      </c>
      <c r="K6" s="119"/>
      <c r="L6" s="105" t="s">
        <v>30</v>
      </c>
      <c r="O6" s="28"/>
    </row>
    <row r="7" spans="1:15" s="21" customFormat="1" ht="34.5" customHeight="1">
      <c r="A7" s="109"/>
      <c r="B7" s="112"/>
      <c r="C7" s="106"/>
      <c r="D7" s="106"/>
      <c r="E7" s="106"/>
      <c r="F7" s="106"/>
      <c r="G7" s="106"/>
      <c r="H7" s="72"/>
      <c r="I7" s="121"/>
      <c r="J7" s="20" t="s">
        <v>32</v>
      </c>
      <c r="K7" s="19" t="s">
        <v>43</v>
      </c>
      <c r="L7" s="106"/>
      <c r="O7" s="28"/>
    </row>
    <row r="8" spans="1:15" s="85" customFormat="1" ht="18" customHeight="1">
      <c r="A8" s="46"/>
      <c r="B8" s="12" t="s">
        <v>0</v>
      </c>
      <c r="C8" s="76">
        <f>SUM(C9:C90)</f>
        <v>38995490</v>
      </c>
      <c r="D8" s="76">
        <f>SUM(D9:D90)</f>
        <v>15477360</v>
      </c>
      <c r="E8" s="76">
        <f>SUM(E9:E90)</f>
        <v>3008910</v>
      </c>
      <c r="F8" s="7">
        <f>SUM(F9:F90)</f>
        <v>3273640</v>
      </c>
      <c r="G8" s="43"/>
      <c r="H8" s="88"/>
      <c r="I8" s="7">
        <f>SUM(I9:I90)</f>
        <v>106056010</v>
      </c>
      <c r="J8" s="7">
        <f>SUM(J9:J90)</f>
        <v>82934010</v>
      </c>
      <c r="K8" s="7">
        <f>SUM(K9:K90)</f>
        <v>3855000</v>
      </c>
      <c r="L8" s="7">
        <f>SUM(L9:L90)</f>
        <v>19267000</v>
      </c>
      <c r="O8" s="86"/>
    </row>
    <row r="9" spans="1:251" ht="50.25" customHeight="1">
      <c r="A9" s="3">
        <v>1</v>
      </c>
      <c r="B9" s="62" t="s">
        <v>215</v>
      </c>
      <c r="C9" s="77"/>
      <c r="D9" s="77"/>
      <c r="E9" s="77"/>
      <c r="F9" s="66"/>
      <c r="G9" s="64"/>
      <c r="H9" s="89"/>
      <c r="I9" s="65">
        <f aca="true" t="shared" si="0" ref="I9:I22">SUM(J9:L9)</f>
        <v>713000</v>
      </c>
      <c r="J9" s="65">
        <v>713000</v>
      </c>
      <c r="K9" s="66">
        <v>0</v>
      </c>
      <c r="L9" s="66">
        <v>0</v>
      </c>
      <c r="IQ9" s="25"/>
    </row>
    <row r="10" spans="1:12" ht="36" customHeight="1">
      <c r="A10" s="3">
        <v>2</v>
      </c>
      <c r="B10" s="62" t="s">
        <v>216</v>
      </c>
      <c r="C10" s="77"/>
      <c r="D10" s="77"/>
      <c r="E10" s="77"/>
      <c r="F10" s="78"/>
      <c r="G10" s="67"/>
      <c r="H10" s="90"/>
      <c r="I10" s="65">
        <f t="shared" si="0"/>
        <v>955000</v>
      </c>
      <c r="J10" s="65">
        <v>955000</v>
      </c>
      <c r="K10" s="66">
        <v>0</v>
      </c>
      <c r="L10" s="66">
        <v>0</v>
      </c>
    </row>
    <row r="11" spans="1:15" s="23" customFormat="1" ht="34.5" customHeight="1">
      <c r="A11" s="3">
        <v>3</v>
      </c>
      <c r="B11" s="11" t="s">
        <v>52</v>
      </c>
      <c r="C11" s="79"/>
      <c r="D11" s="79"/>
      <c r="E11" s="79"/>
      <c r="F11" s="9">
        <v>2500000</v>
      </c>
      <c r="G11" s="6"/>
      <c r="H11" s="91"/>
      <c r="I11" s="9">
        <f t="shared" si="0"/>
        <v>2500000</v>
      </c>
      <c r="J11" s="9">
        <v>0</v>
      </c>
      <c r="K11" s="8">
        <v>0</v>
      </c>
      <c r="L11" s="9">
        <v>2500000</v>
      </c>
      <c r="O11" s="30"/>
    </row>
    <row r="12" spans="1:15" s="26" customFormat="1" ht="25.5" customHeight="1">
      <c r="A12" s="3">
        <v>4</v>
      </c>
      <c r="B12" s="11" t="s">
        <v>77</v>
      </c>
      <c r="C12" s="79"/>
      <c r="D12" s="79">
        <v>1226360</v>
      </c>
      <c r="E12" s="79"/>
      <c r="F12" s="79">
        <v>773640</v>
      </c>
      <c r="G12" s="15"/>
      <c r="H12" s="73"/>
      <c r="I12" s="9">
        <f t="shared" si="0"/>
        <v>2000000</v>
      </c>
      <c r="J12" s="9">
        <v>0</v>
      </c>
      <c r="K12" s="9">
        <v>0</v>
      </c>
      <c r="L12" s="9">
        <v>2000000</v>
      </c>
      <c r="O12" s="31"/>
    </row>
    <row r="13" spans="1:15" s="21" customFormat="1" ht="33" customHeight="1">
      <c r="A13" s="3">
        <v>5</v>
      </c>
      <c r="B13" s="11" t="s">
        <v>78</v>
      </c>
      <c r="C13" s="79"/>
      <c r="D13" s="79">
        <v>300000</v>
      </c>
      <c r="E13" s="79"/>
      <c r="F13" s="9"/>
      <c r="G13" s="6"/>
      <c r="H13" s="91"/>
      <c r="I13" s="9">
        <f t="shared" si="0"/>
        <v>300000</v>
      </c>
      <c r="J13" s="9">
        <v>0</v>
      </c>
      <c r="K13" s="9">
        <v>0</v>
      </c>
      <c r="L13" s="9">
        <v>300000</v>
      </c>
      <c r="O13" s="28"/>
    </row>
    <row r="14" spans="1:12" ht="34.5" customHeight="1">
      <c r="A14" s="3">
        <v>6</v>
      </c>
      <c r="B14" s="11" t="s">
        <v>80</v>
      </c>
      <c r="C14" s="79"/>
      <c r="D14" s="79">
        <v>2000000</v>
      </c>
      <c r="E14" s="79"/>
      <c r="F14" s="9"/>
      <c r="G14" s="6"/>
      <c r="H14" s="91"/>
      <c r="I14" s="9">
        <f t="shared" si="0"/>
        <v>2000000</v>
      </c>
      <c r="J14" s="9">
        <v>0</v>
      </c>
      <c r="K14" s="9">
        <v>0</v>
      </c>
      <c r="L14" s="9">
        <v>2000000</v>
      </c>
    </row>
    <row r="15" spans="1:15" s="21" customFormat="1" ht="35.25" customHeight="1">
      <c r="A15" s="3">
        <v>7</v>
      </c>
      <c r="B15" s="11" t="s">
        <v>100</v>
      </c>
      <c r="C15" s="79"/>
      <c r="D15" s="79">
        <v>1000000</v>
      </c>
      <c r="E15" s="79"/>
      <c r="F15" s="9"/>
      <c r="G15" s="9"/>
      <c r="H15" s="92"/>
      <c r="I15" s="9">
        <f t="shared" si="0"/>
        <v>1000000</v>
      </c>
      <c r="J15" s="9">
        <v>0</v>
      </c>
      <c r="K15" s="9">
        <v>0</v>
      </c>
      <c r="L15" s="9">
        <v>1000000</v>
      </c>
      <c r="O15" s="28"/>
    </row>
    <row r="16" spans="1:15" s="21" customFormat="1" ht="65.25" customHeight="1">
      <c r="A16" s="3">
        <v>8</v>
      </c>
      <c r="B16" s="11" t="s">
        <v>79</v>
      </c>
      <c r="C16" s="79"/>
      <c r="D16" s="79">
        <v>1000000</v>
      </c>
      <c r="E16" s="79"/>
      <c r="F16" s="9"/>
      <c r="G16" s="6"/>
      <c r="H16" s="91"/>
      <c r="I16" s="9">
        <f t="shared" si="0"/>
        <v>1000000</v>
      </c>
      <c r="J16" s="9">
        <v>0</v>
      </c>
      <c r="K16" s="9">
        <v>0</v>
      </c>
      <c r="L16" s="9">
        <v>1000000</v>
      </c>
      <c r="O16" s="28"/>
    </row>
    <row r="17" spans="1:15" s="21" customFormat="1" ht="24.75" customHeight="1">
      <c r="A17" s="3">
        <v>9</v>
      </c>
      <c r="B17" s="11" t="s">
        <v>111</v>
      </c>
      <c r="C17" s="79"/>
      <c r="D17" s="79">
        <v>1000000</v>
      </c>
      <c r="E17" s="79"/>
      <c r="F17" s="9"/>
      <c r="G17" s="6"/>
      <c r="H17" s="91"/>
      <c r="I17" s="9">
        <f t="shared" si="0"/>
        <v>1000000</v>
      </c>
      <c r="J17" s="9">
        <v>0</v>
      </c>
      <c r="K17" s="9">
        <v>0</v>
      </c>
      <c r="L17" s="9">
        <v>1000000</v>
      </c>
      <c r="O17" s="28"/>
    </row>
    <row r="18" spans="1:15" s="21" customFormat="1" ht="41.25" customHeight="1">
      <c r="A18" s="3">
        <v>10</v>
      </c>
      <c r="B18" s="11" t="s">
        <v>112</v>
      </c>
      <c r="C18" s="79"/>
      <c r="D18" s="79">
        <v>100000</v>
      </c>
      <c r="E18" s="79"/>
      <c r="F18" s="9"/>
      <c r="G18" s="6"/>
      <c r="H18" s="91"/>
      <c r="I18" s="9">
        <f t="shared" si="0"/>
        <v>100000</v>
      </c>
      <c r="J18" s="9">
        <v>0</v>
      </c>
      <c r="K18" s="9">
        <v>0</v>
      </c>
      <c r="L18" s="9">
        <v>100000</v>
      </c>
      <c r="O18" s="28"/>
    </row>
    <row r="19" spans="1:15" s="21" customFormat="1" ht="21.75" customHeight="1">
      <c r="A19" s="3">
        <v>11</v>
      </c>
      <c r="B19" s="11" t="s">
        <v>114</v>
      </c>
      <c r="C19" s="79"/>
      <c r="D19" s="79">
        <v>500000</v>
      </c>
      <c r="E19" s="79"/>
      <c r="F19" s="9"/>
      <c r="G19" s="6"/>
      <c r="H19" s="91"/>
      <c r="I19" s="9">
        <f t="shared" si="0"/>
        <v>500000</v>
      </c>
      <c r="J19" s="9">
        <v>0</v>
      </c>
      <c r="K19" s="9">
        <v>0</v>
      </c>
      <c r="L19" s="9">
        <v>500000</v>
      </c>
      <c r="O19" s="28"/>
    </row>
    <row r="20" spans="1:15" s="21" customFormat="1" ht="57.75" customHeight="1">
      <c r="A20" s="3">
        <v>12</v>
      </c>
      <c r="B20" s="11" t="s">
        <v>189</v>
      </c>
      <c r="C20" s="79"/>
      <c r="D20" s="79">
        <v>500000</v>
      </c>
      <c r="E20" s="79"/>
      <c r="F20" s="9"/>
      <c r="G20" s="6"/>
      <c r="H20" s="91"/>
      <c r="I20" s="9">
        <f t="shared" si="0"/>
        <v>500000</v>
      </c>
      <c r="J20" s="9">
        <v>0</v>
      </c>
      <c r="K20" s="9">
        <v>0</v>
      </c>
      <c r="L20" s="9">
        <v>500000</v>
      </c>
      <c r="O20" s="28"/>
    </row>
    <row r="21" spans="1:15" s="23" customFormat="1" ht="33.75" customHeight="1">
      <c r="A21" s="3">
        <v>13</v>
      </c>
      <c r="B21" s="62" t="s">
        <v>209</v>
      </c>
      <c r="C21" s="77"/>
      <c r="D21" s="65">
        <v>516000</v>
      </c>
      <c r="E21" s="77"/>
      <c r="F21" s="65"/>
      <c r="G21" s="68"/>
      <c r="H21" s="93"/>
      <c r="I21" s="65">
        <f t="shared" si="0"/>
        <v>1032000</v>
      </c>
      <c r="J21" s="65"/>
      <c r="K21" s="66">
        <v>0</v>
      </c>
      <c r="L21" s="65">
        <v>1032000</v>
      </c>
      <c r="O21" s="30"/>
    </row>
    <row r="22" spans="1:15" s="22" customFormat="1" ht="23.25" customHeight="1">
      <c r="A22" s="3">
        <v>14</v>
      </c>
      <c r="B22" s="11" t="s">
        <v>7</v>
      </c>
      <c r="C22" s="9">
        <v>250000</v>
      </c>
      <c r="D22" s="79"/>
      <c r="E22" s="79"/>
      <c r="F22" s="9"/>
      <c r="G22" s="6"/>
      <c r="H22" s="91"/>
      <c r="I22" s="9">
        <f t="shared" si="0"/>
        <v>250000</v>
      </c>
      <c r="J22" s="9">
        <v>250000</v>
      </c>
      <c r="K22" s="8">
        <v>0</v>
      </c>
      <c r="L22" s="9">
        <v>0</v>
      </c>
      <c r="O22" s="29"/>
    </row>
    <row r="23" spans="1:15" s="21" customFormat="1" ht="21.75" customHeight="1">
      <c r="A23" s="3">
        <v>15</v>
      </c>
      <c r="B23" s="11" t="s">
        <v>150</v>
      </c>
      <c r="C23" s="9">
        <v>120000</v>
      </c>
      <c r="D23" s="79"/>
      <c r="E23" s="79"/>
      <c r="F23" s="9"/>
      <c r="G23" s="6"/>
      <c r="H23" s="91"/>
      <c r="I23" s="9">
        <f aca="true" t="shared" si="1" ref="I23:I39">SUM(J23:L23)</f>
        <v>120000</v>
      </c>
      <c r="J23" s="9">
        <v>120000</v>
      </c>
      <c r="K23" s="9">
        <v>0</v>
      </c>
      <c r="L23" s="9">
        <v>0</v>
      </c>
      <c r="O23" s="28"/>
    </row>
    <row r="24" spans="1:12" ht="27" customHeight="1">
      <c r="A24" s="3">
        <v>16</v>
      </c>
      <c r="B24" s="11" t="s">
        <v>81</v>
      </c>
      <c r="C24" s="9">
        <v>1000000</v>
      </c>
      <c r="D24" s="79"/>
      <c r="E24" s="79"/>
      <c r="F24" s="9"/>
      <c r="G24" s="6"/>
      <c r="H24" s="91"/>
      <c r="I24" s="9">
        <f t="shared" si="1"/>
        <v>1000000</v>
      </c>
      <c r="J24" s="9">
        <v>1000000</v>
      </c>
      <c r="K24" s="9">
        <v>0</v>
      </c>
      <c r="L24" s="9">
        <v>0</v>
      </c>
    </row>
    <row r="25" spans="1:15" s="21" customFormat="1" ht="25.5" customHeight="1">
      <c r="A25" s="3">
        <v>17</v>
      </c>
      <c r="B25" s="55" t="s">
        <v>135</v>
      </c>
      <c r="C25" s="9">
        <v>20000</v>
      </c>
      <c r="D25" s="80"/>
      <c r="E25" s="80"/>
      <c r="F25" s="9"/>
      <c r="G25" s="6"/>
      <c r="H25" s="91"/>
      <c r="I25" s="9">
        <f t="shared" si="1"/>
        <v>20000</v>
      </c>
      <c r="J25" s="9">
        <v>20000</v>
      </c>
      <c r="K25" s="9">
        <v>0</v>
      </c>
      <c r="L25" s="9">
        <v>0</v>
      </c>
      <c r="O25" s="28"/>
    </row>
    <row r="26" spans="1:12" ht="23.25" customHeight="1">
      <c r="A26" s="3">
        <v>18</v>
      </c>
      <c r="B26" s="55" t="s">
        <v>152</v>
      </c>
      <c r="C26" s="9">
        <v>120000</v>
      </c>
      <c r="D26" s="80"/>
      <c r="E26" s="80"/>
      <c r="F26" s="9"/>
      <c r="G26" s="6"/>
      <c r="H26" s="91"/>
      <c r="I26" s="9">
        <f t="shared" si="1"/>
        <v>120000</v>
      </c>
      <c r="J26" s="9">
        <v>120000</v>
      </c>
      <c r="K26" s="8">
        <v>0</v>
      </c>
      <c r="L26" s="8">
        <v>0</v>
      </c>
    </row>
    <row r="27" spans="1:12" ht="22.5" customHeight="1">
      <c r="A27" s="3">
        <v>19</v>
      </c>
      <c r="B27" s="55" t="s">
        <v>137</v>
      </c>
      <c r="C27" s="9">
        <v>100000</v>
      </c>
      <c r="D27" s="80"/>
      <c r="E27" s="80"/>
      <c r="F27" s="9"/>
      <c r="G27" s="6"/>
      <c r="H27" s="91"/>
      <c r="I27" s="9">
        <f t="shared" si="1"/>
        <v>100000</v>
      </c>
      <c r="J27" s="9">
        <v>100000</v>
      </c>
      <c r="K27" s="8">
        <v>0</v>
      </c>
      <c r="L27" s="8">
        <v>0</v>
      </c>
    </row>
    <row r="28" spans="1:12" ht="23.25" customHeight="1">
      <c r="A28" s="3">
        <v>20</v>
      </c>
      <c r="B28" s="55" t="s">
        <v>154</v>
      </c>
      <c r="C28" s="9">
        <v>150000</v>
      </c>
      <c r="D28" s="80"/>
      <c r="E28" s="80"/>
      <c r="F28" s="9"/>
      <c r="G28" s="6"/>
      <c r="H28" s="91"/>
      <c r="I28" s="9">
        <f t="shared" si="1"/>
        <v>150000</v>
      </c>
      <c r="J28" s="9">
        <v>150000</v>
      </c>
      <c r="K28" s="8">
        <v>0</v>
      </c>
      <c r="L28" s="8">
        <v>0</v>
      </c>
    </row>
    <row r="29" spans="1:12" ht="24" customHeight="1">
      <c r="A29" s="3">
        <v>21</v>
      </c>
      <c r="B29" s="55" t="s">
        <v>139</v>
      </c>
      <c r="C29" s="9">
        <v>170000</v>
      </c>
      <c r="D29" s="80"/>
      <c r="E29" s="80"/>
      <c r="F29" s="9"/>
      <c r="G29" s="6"/>
      <c r="H29" s="91"/>
      <c r="I29" s="9">
        <f t="shared" si="1"/>
        <v>170000</v>
      </c>
      <c r="J29" s="9">
        <v>170000</v>
      </c>
      <c r="K29" s="8">
        <v>0</v>
      </c>
      <c r="L29" s="8">
        <v>0</v>
      </c>
    </row>
    <row r="30" spans="1:12" ht="22.5" customHeight="1">
      <c r="A30" s="3">
        <v>22</v>
      </c>
      <c r="B30" s="11" t="s">
        <v>106</v>
      </c>
      <c r="C30" s="79">
        <v>824000</v>
      </c>
      <c r="D30" s="79"/>
      <c r="E30" s="79"/>
      <c r="F30" s="9"/>
      <c r="G30" s="6"/>
      <c r="H30" s="91"/>
      <c r="I30" s="9">
        <f t="shared" si="1"/>
        <v>824000</v>
      </c>
      <c r="J30" s="9">
        <v>824000</v>
      </c>
      <c r="K30" s="8">
        <v>0</v>
      </c>
      <c r="L30" s="9"/>
    </row>
    <row r="31" spans="1:12" ht="21" customHeight="1">
      <c r="A31" s="3">
        <v>23</v>
      </c>
      <c r="B31" s="55" t="s">
        <v>140</v>
      </c>
      <c r="C31" s="9">
        <v>50000</v>
      </c>
      <c r="D31" s="80"/>
      <c r="E31" s="80"/>
      <c r="F31" s="9"/>
      <c r="G31" s="6"/>
      <c r="H31" s="91"/>
      <c r="I31" s="9">
        <f t="shared" si="1"/>
        <v>50000</v>
      </c>
      <c r="J31" s="9">
        <v>50000</v>
      </c>
      <c r="K31" s="8">
        <v>0</v>
      </c>
      <c r="L31" s="8">
        <v>0</v>
      </c>
    </row>
    <row r="32" spans="1:12" ht="21" customHeight="1">
      <c r="A32" s="3">
        <v>24</v>
      </c>
      <c r="B32" s="2" t="s">
        <v>169</v>
      </c>
      <c r="C32" s="9">
        <v>120000</v>
      </c>
      <c r="D32" s="79"/>
      <c r="E32" s="79"/>
      <c r="F32" s="9"/>
      <c r="G32" s="6"/>
      <c r="H32" s="91"/>
      <c r="I32" s="9">
        <f t="shared" si="1"/>
        <v>120000</v>
      </c>
      <c r="J32" s="9">
        <v>120000</v>
      </c>
      <c r="K32" s="8">
        <v>0</v>
      </c>
      <c r="L32" s="8">
        <v>0</v>
      </c>
    </row>
    <row r="33" spans="1:12" ht="58.5" customHeight="1">
      <c r="A33" s="3">
        <v>25</v>
      </c>
      <c r="B33" s="55" t="s">
        <v>141</v>
      </c>
      <c r="C33" s="9">
        <v>150000</v>
      </c>
      <c r="D33" s="80"/>
      <c r="E33" s="80"/>
      <c r="F33" s="9"/>
      <c r="G33" s="6"/>
      <c r="H33" s="91"/>
      <c r="I33" s="9">
        <f t="shared" si="1"/>
        <v>150000</v>
      </c>
      <c r="J33" s="9">
        <v>150000</v>
      </c>
      <c r="K33" s="8">
        <v>0</v>
      </c>
      <c r="L33" s="8">
        <v>0</v>
      </c>
    </row>
    <row r="34" spans="1:12" ht="22.5" customHeight="1">
      <c r="A34" s="3">
        <v>26</v>
      </c>
      <c r="B34" s="55" t="s">
        <v>156</v>
      </c>
      <c r="C34" s="9">
        <v>250000</v>
      </c>
      <c r="D34" s="80"/>
      <c r="E34" s="80"/>
      <c r="F34" s="9"/>
      <c r="G34" s="6"/>
      <c r="H34" s="91"/>
      <c r="I34" s="9">
        <f t="shared" si="1"/>
        <v>250000</v>
      </c>
      <c r="J34" s="9">
        <v>250000</v>
      </c>
      <c r="K34" s="8">
        <v>0</v>
      </c>
      <c r="L34" s="8">
        <v>0</v>
      </c>
    </row>
    <row r="35" spans="1:12" ht="23.25" customHeight="1">
      <c r="A35" s="3">
        <v>27</v>
      </c>
      <c r="B35" s="55" t="s">
        <v>185</v>
      </c>
      <c r="C35" s="9">
        <v>180000</v>
      </c>
      <c r="D35" s="80"/>
      <c r="E35" s="80"/>
      <c r="F35" s="9"/>
      <c r="G35" s="6"/>
      <c r="H35" s="91"/>
      <c r="I35" s="9">
        <f t="shared" si="1"/>
        <v>180000</v>
      </c>
      <c r="J35" s="9">
        <v>180000</v>
      </c>
      <c r="K35" s="8">
        <v>0</v>
      </c>
      <c r="L35" s="8">
        <v>0</v>
      </c>
    </row>
    <row r="36" spans="1:12" ht="23.25" customHeight="1">
      <c r="A36" s="3">
        <v>28</v>
      </c>
      <c r="B36" s="55" t="s">
        <v>142</v>
      </c>
      <c r="C36" s="80">
        <v>500000</v>
      </c>
      <c r="D36" s="80"/>
      <c r="E36" s="80"/>
      <c r="F36" s="9"/>
      <c r="G36" s="6"/>
      <c r="H36" s="91"/>
      <c r="I36" s="9">
        <f t="shared" si="1"/>
        <v>500000</v>
      </c>
      <c r="J36" s="9">
        <v>500000</v>
      </c>
      <c r="K36" s="8">
        <v>0</v>
      </c>
      <c r="L36" s="8">
        <v>0</v>
      </c>
    </row>
    <row r="37" spans="1:15" s="22" customFormat="1" ht="23.25" customHeight="1">
      <c r="A37" s="3">
        <v>29</v>
      </c>
      <c r="B37" s="62" t="s">
        <v>194</v>
      </c>
      <c r="C37" s="77">
        <v>3391090</v>
      </c>
      <c r="D37" s="77"/>
      <c r="E37" s="77">
        <v>3008910</v>
      </c>
      <c r="F37" s="65"/>
      <c r="G37" s="68"/>
      <c r="H37" s="93"/>
      <c r="I37" s="65">
        <f t="shared" si="1"/>
        <v>6400000</v>
      </c>
      <c r="J37" s="65">
        <v>6400000</v>
      </c>
      <c r="K37" s="66">
        <v>0</v>
      </c>
      <c r="L37" s="65">
        <v>0</v>
      </c>
      <c r="O37" s="29"/>
    </row>
    <row r="38" spans="1:12" ht="24" customHeight="1">
      <c r="A38" s="3">
        <v>30</v>
      </c>
      <c r="B38" s="55" t="s">
        <v>160</v>
      </c>
      <c r="C38" s="80">
        <v>300000</v>
      </c>
      <c r="D38" s="80"/>
      <c r="E38" s="80"/>
      <c r="F38" s="9"/>
      <c r="G38" s="6"/>
      <c r="H38" s="91"/>
      <c r="I38" s="9">
        <f t="shared" si="1"/>
        <v>300000</v>
      </c>
      <c r="J38" s="9">
        <v>300000</v>
      </c>
      <c r="K38" s="8">
        <v>0</v>
      </c>
      <c r="L38" s="8">
        <v>0</v>
      </c>
    </row>
    <row r="39" spans="1:12" ht="24" customHeight="1">
      <c r="A39" s="3">
        <v>31</v>
      </c>
      <c r="B39" s="55" t="s">
        <v>143</v>
      </c>
      <c r="C39" s="9">
        <v>500000</v>
      </c>
      <c r="D39" s="80"/>
      <c r="E39" s="80"/>
      <c r="F39" s="9"/>
      <c r="G39" s="6"/>
      <c r="H39" s="91"/>
      <c r="I39" s="9">
        <f t="shared" si="1"/>
        <v>500000</v>
      </c>
      <c r="J39" s="9">
        <v>500000</v>
      </c>
      <c r="K39" s="9">
        <v>0</v>
      </c>
      <c r="L39" s="9">
        <v>0</v>
      </c>
    </row>
    <row r="40" spans="1:12" ht="36" customHeight="1">
      <c r="A40" s="3">
        <v>32</v>
      </c>
      <c r="B40" s="11" t="s">
        <v>6</v>
      </c>
      <c r="C40" s="9">
        <v>1200000</v>
      </c>
      <c r="D40" s="79"/>
      <c r="E40" s="79"/>
      <c r="F40" s="8"/>
      <c r="G40" s="5"/>
      <c r="H40" s="94"/>
      <c r="I40" s="9">
        <f>SUM(J40:L40)</f>
        <v>1200000</v>
      </c>
      <c r="J40" s="9">
        <v>1200000</v>
      </c>
      <c r="K40" s="9">
        <v>0</v>
      </c>
      <c r="L40" s="9">
        <v>0</v>
      </c>
    </row>
    <row r="41" spans="1:12" ht="24" customHeight="1">
      <c r="A41" s="3">
        <v>33</v>
      </c>
      <c r="B41" s="11" t="s">
        <v>177</v>
      </c>
      <c r="C41" s="9">
        <v>1500000</v>
      </c>
      <c r="D41" s="79"/>
      <c r="E41" s="79"/>
      <c r="F41" s="8"/>
      <c r="G41" s="5"/>
      <c r="H41" s="94"/>
      <c r="I41" s="9">
        <f>SUM(J41:L41)</f>
        <v>1500000</v>
      </c>
      <c r="J41" s="9">
        <v>0</v>
      </c>
      <c r="K41" s="9">
        <v>1500000</v>
      </c>
      <c r="L41" s="9">
        <v>0</v>
      </c>
    </row>
    <row r="42" spans="1:12" ht="29.25" customHeight="1">
      <c r="A42" s="3">
        <v>34</v>
      </c>
      <c r="B42" s="62" t="s">
        <v>197</v>
      </c>
      <c r="C42" s="65">
        <v>1500000</v>
      </c>
      <c r="D42" s="77"/>
      <c r="E42" s="77"/>
      <c r="F42" s="65"/>
      <c r="G42" s="64"/>
      <c r="H42" s="89"/>
      <c r="I42" s="65">
        <f>SUM(J42:L42)</f>
        <v>1500000</v>
      </c>
      <c r="J42" s="65">
        <v>1500000</v>
      </c>
      <c r="K42" s="65">
        <v>0</v>
      </c>
      <c r="L42" s="65">
        <v>0</v>
      </c>
    </row>
    <row r="43" spans="1:12" ht="26.25" customHeight="1">
      <c r="A43" s="3">
        <v>35</v>
      </c>
      <c r="B43" s="11" t="s">
        <v>175</v>
      </c>
      <c r="C43" s="9">
        <v>2300000</v>
      </c>
      <c r="D43" s="79"/>
      <c r="E43" s="79"/>
      <c r="F43" s="81"/>
      <c r="G43" s="54"/>
      <c r="H43" s="95"/>
      <c r="I43" s="9">
        <f>SUM(J43:L43)</f>
        <v>2300000</v>
      </c>
      <c r="J43" s="9">
        <v>2300000</v>
      </c>
      <c r="K43" s="9">
        <v>0</v>
      </c>
      <c r="L43" s="9">
        <v>0</v>
      </c>
    </row>
    <row r="44" spans="1:12" ht="23.25" customHeight="1">
      <c r="A44" s="3">
        <v>36</v>
      </c>
      <c r="B44" s="11" t="s">
        <v>56</v>
      </c>
      <c r="C44" s="9">
        <v>70000</v>
      </c>
      <c r="D44" s="79"/>
      <c r="E44" s="79"/>
      <c r="F44" s="8"/>
      <c r="G44" s="5"/>
      <c r="H44" s="94"/>
      <c r="I44" s="9">
        <v>70000</v>
      </c>
      <c r="J44" s="9">
        <v>70000</v>
      </c>
      <c r="K44" s="8">
        <v>0</v>
      </c>
      <c r="L44" s="8">
        <v>0</v>
      </c>
    </row>
    <row r="45" spans="1:12" ht="27" customHeight="1">
      <c r="A45" s="3">
        <v>37</v>
      </c>
      <c r="B45" s="55" t="s">
        <v>127</v>
      </c>
      <c r="C45" s="9">
        <v>48400</v>
      </c>
      <c r="D45" s="80"/>
      <c r="E45" s="80"/>
      <c r="F45" s="9"/>
      <c r="G45" s="6"/>
      <c r="H45" s="91"/>
      <c r="I45" s="9">
        <f aca="true" t="shared" si="2" ref="I45:I51">SUM(J45:L45)</f>
        <v>48400</v>
      </c>
      <c r="J45" s="9">
        <v>48400</v>
      </c>
      <c r="K45" s="9">
        <v>0</v>
      </c>
      <c r="L45" s="9">
        <v>0</v>
      </c>
    </row>
    <row r="46" spans="1:12" ht="20.25" customHeight="1">
      <c r="A46" s="3">
        <v>38</v>
      </c>
      <c r="B46" s="11" t="s">
        <v>93</v>
      </c>
      <c r="C46" s="9">
        <v>65000</v>
      </c>
      <c r="D46" s="79"/>
      <c r="E46" s="79"/>
      <c r="F46" s="8"/>
      <c r="G46" s="5"/>
      <c r="H46" s="94"/>
      <c r="I46" s="9">
        <f t="shared" si="2"/>
        <v>65000</v>
      </c>
      <c r="J46" s="9">
        <v>65000</v>
      </c>
      <c r="K46" s="8">
        <v>0</v>
      </c>
      <c r="L46" s="8">
        <v>0</v>
      </c>
    </row>
    <row r="47" spans="1:15" s="21" customFormat="1" ht="25.5" customHeight="1">
      <c r="A47" s="3">
        <v>39</v>
      </c>
      <c r="B47" s="55" t="s">
        <v>129</v>
      </c>
      <c r="C47" s="9">
        <v>75000</v>
      </c>
      <c r="D47" s="80"/>
      <c r="E47" s="80"/>
      <c r="F47" s="9"/>
      <c r="G47" s="6"/>
      <c r="H47" s="91"/>
      <c r="I47" s="9">
        <f t="shared" si="2"/>
        <v>75000</v>
      </c>
      <c r="J47" s="9">
        <v>0</v>
      </c>
      <c r="K47" s="9">
        <v>75000</v>
      </c>
      <c r="L47" s="9">
        <v>0</v>
      </c>
      <c r="O47" s="28"/>
    </row>
    <row r="48" spans="1:15" s="21" customFormat="1" ht="35.25" customHeight="1">
      <c r="A48" s="3">
        <v>40</v>
      </c>
      <c r="B48" s="55" t="s">
        <v>130</v>
      </c>
      <c r="C48" s="9">
        <v>60000</v>
      </c>
      <c r="D48" s="80"/>
      <c r="E48" s="80"/>
      <c r="F48" s="9"/>
      <c r="G48" s="6"/>
      <c r="H48" s="91"/>
      <c r="I48" s="9">
        <f t="shared" si="2"/>
        <v>60000</v>
      </c>
      <c r="J48" s="9">
        <v>0</v>
      </c>
      <c r="K48" s="9">
        <v>60000</v>
      </c>
      <c r="L48" s="9">
        <v>0</v>
      </c>
      <c r="O48" s="28"/>
    </row>
    <row r="49" spans="1:15" s="21" customFormat="1" ht="34.5" customHeight="1">
      <c r="A49" s="3">
        <v>41</v>
      </c>
      <c r="B49" s="63" t="s">
        <v>195</v>
      </c>
      <c r="C49" s="65">
        <v>100000</v>
      </c>
      <c r="D49" s="77"/>
      <c r="E49" s="77"/>
      <c r="F49" s="65"/>
      <c r="G49" s="65"/>
      <c r="H49" s="96"/>
      <c r="I49" s="65">
        <f t="shared" si="2"/>
        <v>100000</v>
      </c>
      <c r="J49" s="65">
        <v>100000</v>
      </c>
      <c r="K49" s="65"/>
      <c r="L49" s="65"/>
      <c r="O49" s="28"/>
    </row>
    <row r="50" spans="1:15" s="21" customFormat="1" ht="26.25" customHeight="1">
      <c r="A50" s="3">
        <v>42</v>
      </c>
      <c r="B50" s="55" t="s">
        <v>128</v>
      </c>
      <c r="C50" s="80"/>
      <c r="D50" s="80">
        <v>100000</v>
      </c>
      <c r="E50" s="80"/>
      <c r="F50" s="9"/>
      <c r="G50" s="9"/>
      <c r="H50" s="92"/>
      <c r="I50" s="9">
        <f t="shared" si="2"/>
        <v>100000</v>
      </c>
      <c r="J50" s="9">
        <v>0</v>
      </c>
      <c r="K50" s="9">
        <v>0</v>
      </c>
      <c r="L50" s="9">
        <v>100000</v>
      </c>
      <c r="O50" s="28"/>
    </row>
    <row r="51" spans="1:12" ht="19.5" customHeight="1">
      <c r="A51" s="3">
        <v>43</v>
      </c>
      <c r="B51" s="11" t="s">
        <v>42</v>
      </c>
      <c r="C51" s="9">
        <v>350000</v>
      </c>
      <c r="D51" s="79"/>
      <c r="E51" s="79"/>
      <c r="F51" s="8"/>
      <c r="G51" s="5"/>
      <c r="H51" s="94"/>
      <c r="I51" s="9">
        <f t="shared" si="2"/>
        <v>350000</v>
      </c>
      <c r="J51" s="9">
        <v>350000</v>
      </c>
      <c r="K51" s="9">
        <v>0</v>
      </c>
      <c r="L51" s="9">
        <v>0</v>
      </c>
    </row>
    <row r="52" spans="1:12" ht="24" customHeight="1">
      <c r="A52" s="3">
        <v>44</v>
      </c>
      <c r="B52" s="11" t="s">
        <v>94</v>
      </c>
      <c r="C52" s="9">
        <v>33000</v>
      </c>
      <c r="D52" s="79"/>
      <c r="E52" s="79"/>
      <c r="F52" s="8"/>
      <c r="G52" s="5"/>
      <c r="H52" s="94"/>
      <c r="I52" s="9">
        <f>SUM(J52:L52)</f>
        <v>33000</v>
      </c>
      <c r="J52" s="9">
        <v>33000</v>
      </c>
      <c r="K52" s="8">
        <v>0</v>
      </c>
      <c r="L52" s="8">
        <v>0</v>
      </c>
    </row>
    <row r="53" spans="1:15" s="21" customFormat="1" ht="17.25" customHeight="1">
      <c r="A53" s="3">
        <v>45</v>
      </c>
      <c r="B53" s="11" t="s">
        <v>203</v>
      </c>
      <c r="C53" s="79"/>
      <c r="D53" s="79">
        <v>1000000</v>
      </c>
      <c r="E53" s="79"/>
      <c r="F53" s="9"/>
      <c r="G53" s="6"/>
      <c r="H53" s="91"/>
      <c r="I53" s="9">
        <f>SUM(J53:L53)</f>
        <v>1000000</v>
      </c>
      <c r="J53" s="9"/>
      <c r="K53" s="9">
        <v>0</v>
      </c>
      <c r="L53" s="9">
        <v>1000000</v>
      </c>
      <c r="O53" s="28"/>
    </row>
    <row r="54" spans="1:12" ht="33" customHeight="1">
      <c r="A54" s="3">
        <v>46</v>
      </c>
      <c r="B54" s="11" t="s">
        <v>46</v>
      </c>
      <c r="C54" s="9">
        <v>3900000</v>
      </c>
      <c r="D54" s="79"/>
      <c r="E54" s="79"/>
      <c r="F54" s="79"/>
      <c r="G54" s="15">
        <v>21317452</v>
      </c>
      <c r="H54" s="73"/>
      <c r="I54" s="9">
        <f>SUM(J54:L54)</f>
        <v>3900000</v>
      </c>
      <c r="J54" s="9">
        <v>3900000</v>
      </c>
      <c r="K54" s="8">
        <v>0</v>
      </c>
      <c r="L54" s="9">
        <v>0</v>
      </c>
    </row>
    <row r="55" spans="1:12" ht="24" customHeight="1">
      <c r="A55" s="3">
        <v>47</v>
      </c>
      <c r="B55" s="11" t="s">
        <v>104</v>
      </c>
      <c r="C55" s="9">
        <v>1200000</v>
      </c>
      <c r="D55" s="79"/>
      <c r="E55" s="79"/>
      <c r="F55" s="9"/>
      <c r="G55" s="6">
        <v>1370000</v>
      </c>
      <c r="H55" s="91"/>
      <c r="I55" s="9">
        <f>SUM(J55:L55)</f>
        <v>1200000</v>
      </c>
      <c r="J55" s="9">
        <v>1200000</v>
      </c>
      <c r="K55" s="9">
        <v>0</v>
      </c>
      <c r="L55" s="9">
        <v>0</v>
      </c>
    </row>
    <row r="56" spans="1:15" s="21" customFormat="1" ht="24" customHeight="1">
      <c r="A56" s="3">
        <v>48</v>
      </c>
      <c r="B56" s="11" t="s">
        <v>91</v>
      </c>
      <c r="C56" s="9">
        <v>1000000</v>
      </c>
      <c r="D56" s="79"/>
      <c r="E56" s="79"/>
      <c r="F56" s="9"/>
      <c r="G56" s="15">
        <v>18300</v>
      </c>
      <c r="H56" s="73"/>
      <c r="I56" s="9">
        <f>SUM(J56:L56)</f>
        <v>1000000</v>
      </c>
      <c r="J56" s="9">
        <v>1000000</v>
      </c>
      <c r="K56" s="9">
        <v>0</v>
      </c>
      <c r="L56" s="9">
        <v>0</v>
      </c>
      <c r="O56" s="28"/>
    </row>
    <row r="57" spans="1:12" ht="19.5" customHeight="1">
      <c r="A57" s="3">
        <v>49</v>
      </c>
      <c r="B57" s="11" t="s">
        <v>51</v>
      </c>
      <c r="C57" s="9">
        <v>1845000</v>
      </c>
      <c r="D57" s="79"/>
      <c r="E57" s="79"/>
      <c r="F57" s="9"/>
      <c r="G57" s="6">
        <v>41141790</v>
      </c>
      <c r="H57" s="91"/>
      <c r="I57" s="9">
        <f aca="true" t="shared" si="3" ref="I57:I65">SUM(J57:L57)</f>
        <v>1845000</v>
      </c>
      <c r="J57" s="9">
        <v>1845000</v>
      </c>
      <c r="K57" s="8">
        <v>0</v>
      </c>
      <c r="L57" s="8">
        <v>0</v>
      </c>
    </row>
    <row r="58" spans="1:15" s="21" customFormat="1" ht="30" customHeight="1">
      <c r="A58" s="3">
        <v>50</v>
      </c>
      <c r="B58" s="11" t="s">
        <v>47</v>
      </c>
      <c r="C58" s="9">
        <v>500000</v>
      </c>
      <c r="D58" s="79"/>
      <c r="E58" s="79"/>
      <c r="F58" s="9"/>
      <c r="G58" s="6">
        <f>F58-I58</f>
        <v>-500000</v>
      </c>
      <c r="H58" s="91"/>
      <c r="I58" s="9">
        <f t="shared" si="3"/>
        <v>500000</v>
      </c>
      <c r="J58" s="9">
        <v>500000</v>
      </c>
      <c r="K58" s="9">
        <v>0</v>
      </c>
      <c r="L58" s="9">
        <v>0</v>
      </c>
      <c r="O58" s="28"/>
    </row>
    <row r="59" spans="1:15" s="21" customFormat="1" ht="29.25" customHeight="1">
      <c r="A59" s="3">
        <v>51</v>
      </c>
      <c r="B59" s="11" t="s">
        <v>48</v>
      </c>
      <c r="C59" s="79"/>
      <c r="D59" s="79">
        <v>3100000</v>
      </c>
      <c r="E59" s="79"/>
      <c r="F59" s="9"/>
      <c r="G59" s="6">
        <v>8576714</v>
      </c>
      <c r="H59" s="91"/>
      <c r="I59" s="9">
        <f t="shared" si="3"/>
        <v>3100000</v>
      </c>
      <c r="J59" s="9">
        <v>0</v>
      </c>
      <c r="K59" s="9">
        <v>0</v>
      </c>
      <c r="L59" s="9">
        <v>3100000</v>
      </c>
      <c r="O59" s="28"/>
    </row>
    <row r="60" spans="1:15" s="21" customFormat="1" ht="29.25" customHeight="1">
      <c r="A60" s="3">
        <v>52</v>
      </c>
      <c r="B60" s="11" t="s">
        <v>49</v>
      </c>
      <c r="C60" s="79"/>
      <c r="D60" s="79">
        <v>1300000</v>
      </c>
      <c r="E60" s="79"/>
      <c r="F60" s="9"/>
      <c r="G60" s="6">
        <f>F60-I60</f>
        <v>-1300000</v>
      </c>
      <c r="H60" s="91"/>
      <c r="I60" s="9">
        <f t="shared" si="3"/>
        <v>1300000</v>
      </c>
      <c r="J60" s="9">
        <v>0</v>
      </c>
      <c r="K60" s="9">
        <v>0</v>
      </c>
      <c r="L60" s="9">
        <v>1300000</v>
      </c>
      <c r="O60" s="28"/>
    </row>
    <row r="61" spans="1:15" s="21" customFormat="1" ht="37.5" customHeight="1">
      <c r="A61" s="3">
        <v>53</v>
      </c>
      <c r="B61" s="11" t="s">
        <v>96</v>
      </c>
      <c r="C61" s="79"/>
      <c r="D61" s="79">
        <v>1500000</v>
      </c>
      <c r="E61" s="79"/>
      <c r="F61" s="9"/>
      <c r="G61" s="9">
        <v>49500</v>
      </c>
      <c r="H61" s="92"/>
      <c r="I61" s="9">
        <f t="shared" si="3"/>
        <v>1500000</v>
      </c>
      <c r="J61" s="9">
        <v>0</v>
      </c>
      <c r="K61" s="9">
        <v>0</v>
      </c>
      <c r="L61" s="9">
        <v>1500000</v>
      </c>
      <c r="O61" s="28"/>
    </row>
    <row r="62" spans="1:12" ht="23.25" customHeight="1">
      <c r="A62" s="3">
        <v>54</v>
      </c>
      <c r="B62" s="11" t="s">
        <v>58</v>
      </c>
      <c r="C62" s="9">
        <v>560000</v>
      </c>
      <c r="D62" s="79"/>
      <c r="E62" s="79"/>
      <c r="F62" s="8"/>
      <c r="G62" s="5"/>
      <c r="H62" s="94"/>
      <c r="I62" s="9">
        <f t="shared" si="3"/>
        <v>560000</v>
      </c>
      <c r="J62" s="9">
        <v>560000</v>
      </c>
      <c r="K62" s="8">
        <v>0</v>
      </c>
      <c r="L62" s="8">
        <v>0</v>
      </c>
    </row>
    <row r="63" spans="1:12" ht="23.25" customHeight="1">
      <c r="A63" s="3">
        <v>55</v>
      </c>
      <c r="B63" s="11" t="s">
        <v>187</v>
      </c>
      <c r="C63" s="9">
        <v>50000</v>
      </c>
      <c r="D63" s="79"/>
      <c r="E63" s="79"/>
      <c r="F63" s="9"/>
      <c r="G63" s="5"/>
      <c r="H63" s="94"/>
      <c r="I63" s="9">
        <f t="shared" si="3"/>
        <v>50000</v>
      </c>
      <c r="J63" s="9">
        <v>50000</v>
      </c>
      <c r="K63" s="8">
        <v>0</v>
      </c>
      <c r="L63" s="8">
        <v>0</v>
      </c>
    </row>
    <row r="64" spans="1:12" ht="35.25" customHeight="1">
      <c r="A64" s="3">
        <v>56</v>
      </c>
      <c r="B64" s="11" t="s">
        <v>119</v>
      </c>
      <c r="C64" s="9">
        <v>74000</v>
      </c>
      <c r="D64" s="79"/>
      <c r="E64" s="79"/>
      <c r="F64" s="8"/>
      <c r="G64" s="5"/>
      <c r="H64" s="94"/>
      <c r="I64" s="9">
        <f t="shared" si="3"/>
        <v>74000</v>
      </c>
      <c r="J64" s="9">
        <v>74000</v>
      </c>
      <c r="K64" s="8">
        <v>0</v>
      </c>
      <c r="L64" s="8">
        <v>0</v>
      </c>
    </row>
    <row r="65" spans="1:12" ht="47.25" customHeight="1">
      <c r="A65" s="3">
        <v>57</v>
      </c>
      <c r="B65" s="11" t="s">
        <v>67</v>
      </c>
      <c r="C65" s="79">
        <v>3000000</v>
      </c>
      <c r="D65" s="79"/>
      <c r="E65" s="79"/>
      <c r="F65" s="9"/>
      <c r="G65" s="6">
        <v>634900</v>
      </c>
      <c r="H65" s="91"/>
      <c r="I65" s="9">
        <f t="shared" si="3"/>
        <v>3000000</v>
      </c>
      <c r="J65" s="9">
        <v>3000000</v>
      </c>
      <c r="K65" s="8">
        <v>0</v>
      </c>
      <c r="L65" s="8">
        <v>0</v>
      </c>
    </row>
    <row r="66" spans="1:12" ht="59.25" customHeight="1">
      <c r="A66" s="3">
        <v>58</v>
      </c>
      <c r="B66" s="11" t="s">
        <v>146</v>
      </c>
      <c r="C66" s="79">
        <v>2000000</v>
      </c>
      <c r="D66" s="79"/>
      <c r="E66" s="79"/>
      <c r="F66" s="9"/>
      <c r="G66" s="6"/>
      <c r="H66" s="91"/>
      <c r="I66" s="9">
        <f>SUM(J66:L66)</f>
        <v>2000000</v>
      </c>
      <c r="J66" s="9">
        <v>0</v>
      </c>
      <c r="K66" s="9">
        <v>2000000</v>
      </c>
      <c r="L66" s="8">
        <v>0</v>
      </c>
    </row>
    <row r="67" spans="1:12" ht="27.75" customHeight="1">
      <c r="A67" s="3">
        <v>59</v>
      </c>
      <c r="B67" s="11" t="s">
        <v>68</v>
      </c>
      <c r="C67" s="9">
        <v>220000</v>
      </c>
      <c r="D67" s="79"/>
      <c r="E67" s="79"/>
      <c r="F67" s="8"/>
      <c r="G67" s="5"/>
      <c r="H67" s="94"/>
      <c r="I67" s="9">
        <f>SUM(J67:L67)</f>
        <v>220000</v>
      </c>
      <c r="J67" s="9">
        <v>0</v>
      </c>
      <c r="K67" s="9">
        <v>220000</v>
      </c>
      <c r="L67" s="9">
        <v>0</v>
      </c>
    </row>
    <row r="68" spans="1:15" s="21" customFormat="1" ht="25.5" customHeight="1">
      <c r="A68" s="3">
        <v>60</v>
      </c>
      <c r="B68" s="55" t="s">
        <v>132</v>
      </c>
      <c r="C68" s="9">
        <v>130000</v>
      </c>
      <c r="D68" s="80"/>
      <c r="E68" s="80"/>
      <c r="F68" s="9"/>
      <c r="G68" s="6"/>
      <c r="H68" s="91"/>
      <c r="I68" s="9">
        <f>SUM(J68:L68)</f>
        <v>130000</v>
      </c>
      <c r="J68" s="9">
        <v>130000</v>
      </c>
      <c r="K68" s="9">
        <v>0</v>
      </c>
      <c r="L68" s="9">
        <v>0</v>
      </c>
      <c r="O68" s="28"/>
    </row>
    <row r="69" spans="1:15" s="21" customFormat="1" ht="30" customHeight="1">
      <c r="A69" s="3">
        <v>61</v>
      </c>
      <c r="B69" s="11" t="s">
        <v>120</v>
      </c>
      <c r="C69" s="79"/>
      <c r="D69" s="79">
        <v>320000</v>
      </c>
      <c r="E69" s="79"/>
      <c r="F69" s="9"/>
      <c r="G69" s="6"/>
      <c r="H69" s="91"/>
      <c r="I69" s="9">
        <f aca="true" t="shared" si="4" ref="I69:I81">SUM(J69:L69)</f>
        <v>320000</v>
      </c>
      <c r="J69" s="9">
        <v>0</v>
      </c>
      <c r="K69" s="9">
        <v>0</v>
      </c>
      <c r="L69" s="9">
        <v>320000</v>
      </c>
      <c r="O69" s="28"/>
    </row>
    <row r="70" spans="1:12" ht="24.75" customHeight="1">
      <c r="A70" s="3">
        <v>62</v>
      </c>
      <c r="B70" s="11" t="s">
        <v>219</v>
      </c>
      <c r="C70" s="79"/>
      <c r="D70" s="79"/>
      <c r="E70" s="79"/>
      <c r="F70" s="9"/>
      <c r="G70" s="9">
        <v>18233997</v>
      </c>
      <c r="H70" s="92"/>
      <c r="I70" s="9">
        <f t="shared" si="4"/>
        <v>42956610</v>
      </c>
      <c r="J70" s="9">
        <v>42956610</v>
      </c>
      <c r="K70" s="8">
        <v>0</v>
      </c>
      <c r="L70" s="8">
        <v>0</v>
      </c>
    </row>
    <row r="71" spans="1:12" ht="25.5" customHeight="1">
      <c r="A71" s="3">
        <v>63</v>
      </c>
      <c r="B71" s="11" t="s">
        <v>193</v>
      </c>
      <c r="C71" s="9">
        <v>50000</v>
      </c>
      <c r="D71" s="79"/>
      <c r="E71" s="79"/>
      <c r="F71" s="9"/>
      <c r="G71" s="6"/>
      <c r="H71" s="91"/>
      <c r="I71" s="9">
        <f t="shared" si="4"/>
        <v>50000</v>
      </c>
      <c r="J71" s="9">
        <v>50000</v>
      </c>
      <c r="K71" s="8">
        <v>0</v>
      </c>
      <c r="L71" s="8">
        <v>0</v>
      </c>
    </row>
    <row r="72" spans="1:12" ht="24" customHeight="1">
      <c r="A72" s="3">
        <v>64</v>
      </c>
      <c r="B72" s="11" t="s">
        <v>37</v>
      </c>
      <c r="C72" s="9">
        <v>400000</v>
      </c>
      <c r="D72" s="79"/>
      <c r="E72" s="79"/>
      <c r="F72" s="8"/>
      <c r="G72" s="5"/>
      <c r="H72" s="94"/>
      <c r="I72" s="9">
        <f t="shared" si="4"/>
        <v>400000</v>
      </c>
      <c r="J72" s="9">
        <v>400000</v>
      </c>
      <c r="K72" s="8">
        <v>0</v>
      </c>
      <c r="L72" s="8">
        <v>0</v>
      </c>
    </row>
    <row r="73" spans="1:15" s="21" customFormat="1" ht="27" customHeight="1">
      <c r="A73" s="3">
        <v>65</v>
      </c>
      <c r="B73" s="11" t="s">
        <v>217</v>
      </c>
      <c r="C73" s="9">
        <v>240000</v>
      </c>
      <c r="D73" s="79"/>
      <c r="E73" s="79"/>
      <c r="F73" s="8"/>
      <c r="G73" s="5"/>
      <c r="H73" s="94"/>
      <c r="I73" s="9">
        <f t="shared" si="4"/>
        <v>400000</v>
      </c>
      <c r="J73" s="9">
        <v>400000</v>
      </c>
      <c r="K73" s="8">
        <v>0</v>
      </c>
      <c r="L73" s="8"/>
      <c r="O73" s="28"/>
    </row>
    <row r="74" spans="1:12" ht="35.25" customHeight="1">
      <c r="A74" s="3">
        <v>66</v>
      </c>
      <c r="B74" s="11" t="s">
        <v>65</v>
      </c>
      <c r="C74" s="9">
        <v>100000</v>
      </c>
      <c r="D74" s="79"/>
      <c r="E74" s="79"/>
      <c r="F74" s="9"/>
      <c r="G74" s="6">
        <v>398412</v>
      </c>
      <c r="H74" s="91"/>
      <c r="I74" s="9">
        <f t="shared" si="4"/>
        <v>100000</v>
      </c>
      <c r="J74" s="9">
        <v>100000</v>
      </c>
      <c r="K74" s="8">
        <v>0</v>
      </c>
      <c r="L74" s="8">
        <v>0</v>
      </c>
    </row>
    <row r="75" spans="1:12" ht="24.75" customHeight="1">
      <c r="A75" s="3">
        <v>67</v>
      </c>
      <c r="B75" s="11" t="s">
        <v>57</v>
      </c>
      <c r="C75" s="9">
        <v>500000</v>
      </c>
      <c r="D75" s="79"/>
      <c r="E75" s="79"/>
      <c r="F75" s="9"/>
      <c r="G75" s="6"/>
      <c r="H75" s="91"/>
      <c r="I75" s="9">
        <f t="shared" si="4"/>
        <v>500000</v>
      </c>
      <c r="J75" s="9">
        <v>500000</v>
      </c>
      <c r="K75" s="8">
        <v>0</v>
      </c>
      <c r="L75" s="8">
        <v>0</v>
      </c>
    </row>
    <row r="76" spans="1:12" ht="27.75" customHeight="1">
      <c r="A76" s="3">
        <v>68</v>
      </c>
      <c r="B76" s="11" t="s">
        <v>83</v>
      </c>
      <c r="C76" s="9">
        <v>200000</v>
      </c>
      <c r="D76" s="79"/>
      <c r="E76" s="79"/>
      <c r="F76" s="9"/>
      <c r="G76" s="6"/>
      <c r="H76" s="91"/>
      <c r="I76" s="9">
        <f t="shared" si="4"/>
        <v>200000</v>
      </c>
      <c r="J76" s="9">
        <v>200000</v>
      </c>
      <c r="K76" s="8">
        <v>0</v>
      </c>
      <c r="L76" s="8">
        <v>0</v>
      </c>
    </row>
    <row r="77" spans="1:12" ht="46.5" customHeight="1">
      <c r="A77" s="3">
        <v>69</v>
      </c>
      <c r="B77" s="11" t="s">
        <v>84</v>
      </c>
      <c r="C77" s="9">
        <v>235000</v>
      </c>
      <c r="D77" s="79"/>
      <c r="E77" s="79"/>
      <c r="F77" s="9"/>
      <c r="G77" s="6">
        <v>30000</v>
      </c>
      <c r="H77" s="91"/>
      <c r="I77" s="9">
        <f t="shared" si="4"/>
        <v>235000</v>
      </c>
      <c r="J77" s="9">
        <v>235000</v>
      </c>
      <c r="K77" s="8">
        <v>0</v>
      </c>
      <c r="L77" s="8">
        <v>0</v>
      </c>
    </row>
    <row r="78" spans="1:12" ht="35.25" customHeight="1">
      <c r="A78" s="3">
        <v>70</v>
      </c>
      <c r="B78" s="11" t="s">
        <v>55</v>
      </c>
      <c r="C78" s="9">
        <v>800000</v>
      </c>
      <c r="D78" s="79"/>
      <c r="E78" s="79"/>
      <c r="F78" s="9"/>
      <c r="G78" s="6">
        <v>807660</v>
      </c>
      <c r="H78" s="91"/>
      <c r="I78" s="9">
        <f t="shared" si="4"/>
        <v>800000</v>
      </c>
      <c r="J78" s="9">
        <v>800000</v>
      </c>
      <c r="K78" s="8">
        <v>0</v>
      </c>
      <c r="L78" s="8">
        <v>0</v>
      </c>
    </row>
    <row r="79" spans="1:12" ht="16.5" customHeight="1">
      <c r="A79" s="3">
        <v>71</v>
      </c>
      <c r="B79" s="55" t="s">
        <v>133</v>
      </c>
      <c r="C79" s="9">
        <v>225000</v>
      </c>
      <c r="D79" s="80"/>
      <c r="E79" s="80"/>
      <c r="F79" s="9"/>
      <c r="G79" s="6"/>
      <c r="H79" s="91"/>
      <c r="I79" s="9">
        <f t="shared" si="4"/>
        <v>225000</v>
      </c>
      <c r="J79" s="9">
        <v>225000</v>
      </c>
      <c r="K79" s="8">
        <v>0</v>
      </c>
      <c r="L79" s="8">
        <v>0</v>
      </c>
    </row>
    <row r="80" spans="1:12" ht="18.75" customHeight="1">
      <c r="A80" s="3">
        <v>72</v>
      </c>
      <c r="B80" s="55" t="s">
        <v>134</v>
      </c>
      <c r="C80" s="9">
        <v>155000</v>
      </c>
      <c r="D80" s="80"/>
      <c r="E80" s="80"/>
      <c r="F80" s="9"/>
      <c r="G80" s="6"/>
      <c r="H80" s="91"/>
      <c r="I80" s="9">
        <f t="shared" si="4"/>
        <v>155000</v>
      </c>
      <c r="J80" s="9">
        <v>155000</v>
      </c>
      <c r="K80" s="8">
        <v>0</v>
      </c>
      <c r="L80" s="8">
        <v>0</v>
      </c>
    </row>
    <row r="81" spans="1:12" ht="37.5" customHeight="1">
      <c r="A81" s="3">
        <v>73</v>
      </c>
      <c r="B81" s="55" t="s">
        <v>136</v>
      </c>
      <c r="C81" s="9">
        <v>25000</v>
      </c>
      <c r="D81" s="80"/>
      <c r="E81" s="80"/>
      <c r="F81" s="9"/>
      <c r="G81" s="6"/>
      <c r="H81" s="91"/>
      <c r="I81" s="9">
        <f t="shared" si="4"/>
        <v>25000</v>
      </c>
      <c r="J81" s="9">
        <v>25000</v>
      </c>
      <c r="K81" s="8">
        <v>0</v>
      </c>
      <c r="L81" s="8">
        <v>0</v>
      </c>
    </row>
    <row r="82" spans="1:15" s="21" customFormat="1" ht="34.5" customHeight="1">
      <c r="A82" s="3">
        <v>74</v>
      </c>
      <c r="B82" s="55" t="s">
        <v>123</v>
      </c>
      <c r="C82" s="9">
        <v>21500</v>
      </c>
      <c r="D82" s="80"/>
      <c r="E82" s="80"/>
      <c r="F82" s="9"/>
      <c r="G82" s="6"/>
      <c r="H82" s="91"/>
      <c r="I82" s="9">
        <f>SUM(J82:L82)</f>
        <v>21500</v>
      </c>
      <c r="J82" s="9">
        <v>21500</v>
      </c>
      <c r="K82" s="9">
        <v>0</v>
      </c>
      <c r="L82" s="9">
        <v>0</v>
      </c>
      <c r="O82" s="28"/>
    </row>
    <row r="83" spans="1:15" s="21" customFormat="1" ht="24" customHeight="1">
      <c r="A83" s="3">
        <v>75</v>
      </c>
      <c r="B83" s="55" t="s">
        <v>124</v>
      </c>
      <c r="C83" s="9">
        <v>64500</v>
      </c>
      <c r="D83" s="80"/>
      <c r="E83" s="80"/>
      <c r="F83" s="9"/>
      <c r="G83" s="6"/>
      <c r="H83" s="91"/>
      <c r="I83" s="9">
        <f>SUM(J83:L83)</f>
        <v>64500</v>
      </c>
      <c r="J83" s="9">
        <v>64500</v>
      </c>
      <c r="K83" s="9">
        <v>0</v>
      </c>
      <c r="L83" s="9">
        <v>0</v>
      </c>
      <c r="O83" s="28"/>
    </row>
    <row r="84" spans="1:15" s="21" customFormat="1" ht="28.5" customHeight="1">
      <c r="A84" s="3">
        <v>76</v>
      </c>
      <c r="B84" s="55" t="s">
        <v>204</v>
      </c>
      <c r="C84" s="80"/>
      <c r="D84" s="80">
        <v>15000</v>
      </c>
      <c r="E84" s="80"/>
      <c r="F84" s="9"/>
      <c r="G84" s="6"/>
      <c r="H84" s="91"/>
      <c r="I84" s="9">
        <f>SUM(J84:L84)</f>
        <v>15000</v>
      </c>
      <c r="J84" s="9">
        <v>0</v>
      </c>
      <c r="K84" s="9">
        <v>0</v>
      </c>
      <c r="L84" s="9">
        <v>15000</v>
      </c>
      <c r="O84" s="28"/>
    </row>
    <row r="85" spans="1:15" s="21" customFormat="1" ht="28.5" customHeight="1">
      <c r="A85" s="3">
        <v>77</v>
      </c>
      <c r="B85" s="17" t="s">
        <v>86</v>
      </c>
      <c r="C85" s="9">
        <v>100000</v>
      </c>
      <c r="D85" s="82"/>
      <c r="E85" s="82"/>
      <c r="F85" s="9"/>
      <c r="G85" s="59"/>
      <c r="H85" s="91"/>
      <c r="I85" s="9">
        <f aca="true" t="shared" si="5" ref="I85:I90">SUM(J85:L85)</f>
        <v>100000</v>
      </c>
      <c r="J85" s="9">
        <v>100000</v>
      </c>
      <c r="K85" s="9">
        <v>0</v>
      </c>
      <c r="L85" s="9">
        <v>0</v>
      </c>
      <c r="O85" s="28"/>
    </row>
    <row r="86" spans="1:12" ht="35.25" customHeight="1">
      <c r="A86" s="3">
        <v>78</v>
      </c>
      <c r="B86" s="11" t="s">
        <v>69</v>
      </c>
      <c r="C86" s="15">
        <v>800000</v>
      </c>
      <c r="D86" s="79"/>
      <c r="E86" s="79"/>
      <c r="F86" s="9"/>
      <c r="G86" s="6">
        <v>497045</v>
      </c>
      <c r="H86" s="91"/>
      <c r="I86" s="9">
        <f t="shared" si="5"/>
        <v>800000</v>
      </c>
      <c r="J86" s="15">
        <v>800000</v>
      </c>
      <c r="K86" s="8">
        <v>0</v>
      </c>
      <c r="L86" s="8">
        <v>0</v>
      </c>
    </row>
    <row r="87" spans="1:12" ht="19.5" customHeight="1">
      <c r="A87" s="3">
        <v>79</v>
      </c>
      <c r="B87" s="11" t="s">
        <v>116</v>
      </c>
      <c r="C87" s="15">
        <v>3000000</v>
      </c>
      <c r="D87" s="79"/>
      <c r="E87" s="79"/>
      <c r="F87" s="9"/>
      <c r="G87" s="6">
        <v>890600</v>
      </c>
      <c r="H87" s="91"/>
      <c r="I87" s="9">
        <f t="shared" si="5"/>
        <v>3000000</v>
      </c>
      <c r="J87" s="15">
        <v>3000000</v>
      </c>
      <c r="K87" s="8">
        <v>0</v>
      </c>
      <c r="L87" s="8">
        <v>0</v>
      </c>
    </row>
    <row r="88" spans="1:12" ht="17.25" customHeight="1">
      <c r="A88" s="3">
        <v>80</v>
      </c>
      <c r="B88" s="11" t="s">
        <v>87</v>
      </c>
      <c r="C88" s="15">
        <v>2000000</v>
      </c>
      <c r="D88" s="79"/>
      <c r="E88" s="79"/>
      <c r="F88" s="9"/>
      <c r="G88" s="6">
        <v>121390</v>
      </c>
      <c r="H88" s="91"/>
      <c r="I88" s="9">
        <f t="shared" si="5"/>
        <v>2000000</v>
      </c>
      <c r="J88" s="15">
        <v>2000000</v>
      </c>
      <c r="K88" s="8">
        <v>0</v>
      </c>
      <c r="L88" s="8">
        <v>0</v>
      </c>
    </row>
    <row r="89" spans="1:12" ht="23.25" customHeight="1">
      <c r="A89" s="3">
        <v>81</v>
      </c>
      <c r="B89" s="11" t="s">
        <v>117</v>
      </c>
      <c r="C89" s="15">
        <v>74000</v>
      </c>
      <c r="D89" s="79"/>
      <c r="E89" s="79"/>
      <c r="F89" s="9"/>
      <c r="G89" s="6"/>
      <c r="H89" s="91"/>
      <c r="I89" s="9">
        <f t="shared" si="5"/>
        <v>74000</v>
      </c>
      <c r="J89" s="15">
        <v>74000</v>
      </c>
      <c r="K89" s="8">
        <v>0</v>
      </c>
      <c r="L89" s="8">
        <v>0</v>
      </c>
    </row>
    <row r="90" spans="1:12" s="49" customFormat="1" ht="25.5" customHeight="1">
      <c r="A90" s="3">
        <v>82</v>
      </c>
      <c r="B90" s="55" t="s">
        <v>122</v>
      </c>
      <c r="C90" s="15">
        <v>30000</v>
      </c>
      <c r="D90" s="80"/>
      <c r="E90" s="80"/>
      <c r="F90" s="9"/>
      <c r="G90" s="6"/>
      <c r="H90" s="91"/>
      <c r="I90" s="9">
        <f t="shared" si="5"/>
        <v>30000</v>
      </c>
      <c r="J90" s="15">
        <v>30000</v>
      </c>
      <c r="K90" s="8">
        <v>0</v>
      </c>
      <c r="L90" s="8">
        <v>0</v>
      </c>
    </row>
    <row r="94" ht="12">
      <c r="K94" s="98"/>
    </row>
    <row r="95" spans="2:5" ht="12">
      <c r="B95" s="83" t="s">
        <v>210</v>
      </c>
      <c r="C95" s="84">
        <v>19267000</v>
      </c>
      <c r="D95" s="122"/>
      <c r="E95" s="123"/>
    </row>
    <row r="96" spans="2:11" ht="12">
      <c r="B96" s="83" t="s">
        <v>211</v>
      </c>
      <c r="C96" s="97">
        <v>516000</v>
      </c>
      <c r="D96" s="122"/>
      <c r="E96" s="123"/>
      <c r="K96" s="98"/>
    </row>
    <row r="97" spans="2:5" ht="12">
      <c r="B97" s="83" t="s">
        <v>212</v>
      </c>
      <c r="C97" s="97">
        <v>15477360</v>
      </c>
      <c r="D97" s="122"/>
      <c r="E97" s="123"/>
    </row>
    <row r="98" spans="2:5" ht="12">
      <c r="B98" s="83" t="s">
        <v>213</v>
      </c>
      <c r="C98" s="97">
        <f>C95-C96-C97</f>
        <v>3273640</v>
      </c>
      <c r="D98" s="122"/>
      <c r="E98" s="123"/>
    </row>
    <row r="99" spans="4:5" ht="12">
      <c r="D99" s="122"/>
      <c r="E99" s="123"/>
    </row>
    <row r="100" spans="4:5" ht="12">
      <c r="D100" s="122"/>
      <c r="E100" s="123"/>
    </row>
    <row r="101" spans="2:3" ht="12">
      <c r="B101" s="83" t="s">
        <v>220</v>
      </c>
      <c r="C101" s="84">
        <f>SUM(J8:K8)</f>
        <v>86789010</v>
      </c>
    </row>
    <row r="102" spans="2:3" ht="12">
      <c r="B102" s="83" t="s">
        <v>221</v>
      </c>
      <c r="C102" s="97">
        <f>SUM(E8)</f>
        <v>3008910</v>
      </c>
    </row>
    <row r="103" spans="2:3" ht="36">
      <c r="B103" s="83" t="s">
        <v>222</v>
      </c>
      <c r="C103" s="97">
        <f>SUM(I70)</f>
        <v>42956610</v>
      </c>
    </row>
    <row r="104" spans="2:3" ht="12">
      <c r="B104" s="83" t="s">
        <v>224</v>
      </c>
      <c r="C104" s="97">
        <v>160000</v>
      </c>
    </row>
    <row r="105" spans="2:3" ht="24">
      <c r="B105" s="83" t="s">
        <v>225</v>
      </c>
      <c r="C105" s="97">
        <f>SUM(I9:I10)</f>
        <v>1668000</v>
      </c>
    </row>
    <row r="106" spans="2:3" ht="12">
      <c r="B106" s="83" t="s">
        <v>223</v>
      </c>
      <c r="C106" s="97">
        <f>C101-C102-C103-C105-C104</f>
        <v>38995490</v>
      </c>
    </row>
  </sheetData>
  <sheetProtection selectLockedCells="1" selectUnlockedCells="1"/>
  <mergeCells count="20">
    <mergeCell ref="D99:E99"/>
    <mergeCell ref="D100:E100"/>
    <mergeCell ref="D95:E95"/>
    <mergeCell ref="D96:E96"/>
    <mergeCell ref="D97:E97"/>
    <mergeCell ref="D98:E98"/>
    <mergeCell ref="K1:L1"/>
    <mergeCell ref="J5:L5"/>
    <mergeCell ref="I5:I7"/>
    <mergeCell ref="J6:K6"/>
    <mergeCell ref="L6:L7"/>
    <mergeCell ref="A2:L2"/>
    <mergeCell ref="A4:A7"/>
    <mergeCell ref="D4:D7"/>
    <mergeCell ref="E4:E7"/>
    <mergeCell ref="B4:B7"/>
    <mergeCell ref="G4:G7"/>
    <mergeCell ref="C4:C7"/>
    <mergeCell ref="I4:L4"/>
    <mergeCell ref="F4:F7"/>
  </mergeCells>
  <printOptions horizontalCentered="1"/>
  <pageMargins left="0" right="0" top="0.5905511811023623" bottom="0.5511811023622047" header="0" footer="0"/>
  <pageSetup horizontalDpi="300" verticalDpi="300" orientation="landscape" paperSize="9" r:id="rId1"/>
  <rowBreaks count="1" manualBreakCount="1">
    <brk id="1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Szajdziński</dc:creator>
  <cp:keywords/>
  <dc:description/>
  <cp:lastModifiedBy>Twoja nazwa użytkownika</cp:lastModifiedBy>
  <cp:lastPrinted>2008-01-04T13:26:41Z</cp:lastPrinted>
  <dcterms:created xsi:type="dcterms:W3CDTF">2002-12-27T09:39:23Z</dcterms:created>
  <dcterms:modified xsi:type="dcterms:W3CDTF">2008-01-04T13:27:59Z</dcterms:modified>
  <cp:category/>
  <cp:version/>
  <cp:contentType/>
  <cp:contentStatus/>
</cp:coreProperties>
</file>